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Viggianello" sheetId="1" r:id="rId1"/>
    <sheet name="VAM 2005" sheetId="2" r:id="rId2"/>
    <sheet name="Riepilogo" sheetId="3" r:id="rId3"/>
  </sheets>
  <definedNames>
    <definedName name="_xlnm.Print_Titles" localSheetId="0">'Viggianello'!$1:$3</definedName>
  </definedNames>
  <calcPr fullCalcOnLoad="1"/>
</workbook>
</file>

<file path=xl/sharedStrings.xml><?xml version="1.0" encoding="utf-8"?>
<sst xmlns="http://schemas.openxmlformats.org/spreadsheetml/2006/main" count="352" uniqueCount="135">
  <si>
    <t>N°. D'ordine</t>
  </si>
  <si>
    <t>N°. Intestatari</t>
  </si>
  <si>
    <t>COGNOME</t>
  </si>
  <si>
    <t>NOME</t>
  </si>
  <si>
    <t>PATERNITA'  O STATO CIVILE</t>
  </si>
  <si>
    <t>LUOGO DI NASCITA</t>
  </si>
  <si>
    <t>DATA DI NASCITA</t>
  </si>
  <si>
    <t>CODICE FISCALE</t>
  </si>
  <si>
    <t>INDIRIZZO</t>
  </si>
  <si>
    <t>CAP</t>
  </si>
  <si>
    <t>COMUNE</t>
  </si>
  <si>
    <t>PROVINCIA</t>
  </si>
  <si>
    <t>TITOLO</t>
  </si>
  <si>
    <t>QUOTA</t>
  </si>
  <si>
    <t>COMUNE CENSUARIO</t>
  </si>
  <si>
    <t>Foglio Mappa</t>
  </si>
  <si>
    <t>Particelle</t>
  </si>
  <si>
    <t>Qualità</t>
  </si>
  <si>
    <t>classe</t>
  </si>
  <si>
    <t>ettari</t>
  </si>
  <si>
    <t>are</t>
  </si>
  <si>
    <t>centiare</t>
  </si>
  <si>
    <t xml:space="preserve"> </t>
  </si>
  <si>
    <t>Proprietà</t>
  </si>
  <si>
    <t>Indennità Offerta Euro</t>
  </si>
  <si>
    <t>reddito dom.</t>
  </si>
  <si>
    <t>reddito agrario</t>
  </si>
  <si>
    <t>regione agraria</t>
  </si>
  <si>
    <t>coltivatore diretto art. 40 comma 4</t>
  </si>
  <si>
    <t>IDENTIFICATIVI  DITTA</t>
  </si>
  <si>
    <t>IDENTIFICATIVO PARTICELLA</t>
  </si>
  <si>
    <t>OCCUPAZIONE</t>
  </si>
  <si>
    <t>Temporanea mq.</t>
  </si>
  <si>
    <t>Definitiva mq.</t>
  </si>
  <si>
    <t>INDENNITA'</t>
  </si>
  <si>
    <t>fittavolo/ mezzadro art. 42 comma 1</t>
  </si>
  <si>
    <t>Interessi per anticipata occupazione art. 20 comma 6</t>
  </si>
  <si>
    <t>cessione volontaria art. 45 comma 2 lett. C</t>
  </si>
  <si>
    <t>Incremento per sovrastrutture (da stima)</t>
  </si>
  <si>
    <t>indennità base provvisoria Euro</t>
  </si>
  <si>
    <t>TOTALI INDENNITA'</t>
  </si>
  <si>
    <t>N° riferimento piano descrittivo</t>
  </si>
  <si>
    <t>TEL.</t>
  </si>
  <si>
    <t>COLTURA ATTUALE</t>
  </si>
  <si>
    <t>SEMINATIVO</t>
  </si>
  <si>
    <t>fu Antonio</t>
  </si>
  <si>
    <t>ANTONIO</t>
  </si>
  <si>
    <t>DOMENICO</t>
  </si>
  <si>
    <t>GIUSEPPE</t>
  </si>
  <si>
    <t>Viggianello</t>
  </si>
  <si>
    <t>20</t>
  </si>
  <si>
    <t>VIGGIANELLO</t>
  </si>
  <si>
    <t>MARIA</t>
  </si>
  <si>
    <t>VINCENZO</t>
  </si>
  <si>
    <t>PASCOLO</t>
  </si>
  <si>
    <t>OCCUP. DEFINITIVA</t>
  </si>
  <si>
    <t>OCCUP. TEMPORANEA</t>
  </si>
  <si>
    <t>SEMIN. IRRIG.</t>
  </si>
  <si>
    <t>15</t>
  </si>
  <si>
    <t>EMERGENZA IDRICA  2002 IN BASILICATA</t>
  </si>
  <si>
    <t>Seminativo</t>
  </si>
  <si>
    <t>Seminativo Arborato</t>
  </si>
  <si>
    <t>Seminativo irriguo</t>
  </si>
  <si>
    <t>Seminativo arborato irriguo</t>
  </si>
  <si>
    <t>Orto irriguo</t>
  </si>
  <si>
    <t xml:space="preserve">Frutteto  </t>
  </si>
  <si>
    <t>Vigneto</t>
  </si>
  <si>
    <t>Vigneto - Uliveto</t>
  </si>
  <si>
    <t>Castagneto da frutto</t>
  </si>
  <si>
    <t>Querceto</t>
  </si>
  <si>
    <t>Pascolo</t>
  </si>
  <si>
    <t>Pascolo Arborato</t>
  </si>
  <si>
    <t>Pascolo Cespugliato</t>
  </si>
  <si>
    <t>Incolto Produtivo</t>
  </si>
  <si>
    <t>Bosco alto fusto</t>
  </si>
  <si>
    <t>Bosco ceduo</t>
  </si>
  <si>
    <t>Uliveto</t>
  </si>
  <si>
    <t>Rifacimento della rete idrica del centro abitato di Viggianello</t>
  </si>
  <si>
    <r>
      <t xml:space="preserve">V.A.M. ANNO 2005 </t>
    </r>
    <r>
      <rPr>
        <i/>
        <sz val="10"/>
        <rFont val="Arial"/>
        <family val="2"/>
      </rPr>
      <t>(bollettino Regione Basilicata n. 25 del 15/05/2006)</t>
    </r>
  </si>
  <si>
    <t>VALORI AGRICOLI MEDI PER TIPO DI COLTURA REGIONE AGRARIA N° 7                              Legge Regionale n. 40/97  Provincia di Potenza              Anno di riferimento 2005</t>
  </si>
  <si>
    <t>V.A.M. anno 2005      Euro</t>
  </si>
  <si>
    <t xml:space="preserve">SCHETTINO </t>
  </si>
  <si>
    <t>BIAGIO</t>
  </si>
  <si>
    <t>09</t>
  </si>
  <si>
    <t>13</t>
  </si>
  <si>
    <t>Incremento per soprassuolo (a stima)</t>
  </si>
  <si>
    <t>ANASTASIA</t>
  </si>
  <si>
    <t>40</t>
  </si>
  <si>
    <t>71</t>
  </si>
  <si>
    <t>LA SALA</t>
  </si>
  <si>
    <t>SAN SEVERINO LUCANO</t>
  </si>
  <si>
    <t>CONSORZIO DI BONIFICA</t>
  </si>
  <si>
    <t>ALTA VAL D'AGRI</t>
  </si>
  <si>
    <t>MARSICOVETERE</t>
  </si>
  <si>
    <t>PASC. CESP.</t>
  </si>
  <si>
    <t>80</t>
  </si>
  <si>
    <t>CAPUTO</t>
  </si>
  <si>
    <t>fu Giuseppe ved. Fiore</t>
  </si>
  <si>
    <t>18/02/1884</t>
  </si>
  <si>
    <t>livellaria</t>
  </si>
  <si>
    <t>62</t>
  </si>
  <si>
    <t>COMUNE DI</t>
  </si>
  <si>
    <t>concedente</t>
  </si>
  <si>
    <t xml:space="preserve">FIORE </t>
  </si>
  <si>
    <t>FRINTN35H12L873M</t>
  </si>
  <si>
    <t>livellario</t>
  </si>
  <si>
    <t>CATERINA</t>
  </si>
  <si>
    <t>FRICRN13D53L873I</t>
  </si>
  <si>
    <t>FRANCESCA</t>
  </si>
  <si>
    <t>FRIFNC32R55L873Z</t>
  </si>
  <si>
    <t>FRANCESCO</t>
  </si>
  <si>
    <t>FRIVCN22E08L873L</t>
  </si>
  <si>
    <t>PROPATO</t>
  </si>
  <si>
    <t>ANTONIA</t>
  </si>
  <si>
    <t>PRPNTN00T47L873N</t>
  </si>
  <si>
    <t>VIGGIANO</t>
  </si>
  <si>
    <t>di Antonio ved. Fiore</t>
  </si>
  <si>
    <t>usufruttuaria parz.</t>
  </si>
  <si>
    <t>CORRARO</t>
  </si>
  <si>
    <t>ARMANDO NICOLA</t>
  </si>
  <si>
    <t>CRRRND58P03L873P</t>
  </si>
  <si>
    <t>BOSCO CEDUO</t>
  </si>
  <si>
    <t>34</t>
  </si>
  <si>
    <t>84</t>
  </si>
  <si>
    <t>GAETANA</t>
  </si>
  <si>
    <t>CRRGTN55E04L873N</t>
  </si>
  <si>
    <t>PIANO DI ESPROPRIO: RIEPILOGO</t>
  </si>
  <si>
    <t>INDENNITA' DEFINITIVA</t>
  </si>
  <si>
    <t>INDENNITA' TEMPORANEA</t>
  </si>
  <si>
    <t>INDENNITA' TOTALE</t>
  </si>
  <si>
    <t>Importo €</t>
  </si>
  <si>
    <t>SOMMANO LE INDENNITA'</t>
  </si>
  <si>
    <t xml:space="preserve">SPESE PER PROCEDURE ESPROPRIATIVE </t>
  </si>
  <si>
    <t>TOTALE COSTI ESPROPRI</t>
  </si>
  <si>
    <t>VIGGIANELLO (PZ)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</si>
</sst>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yy"/>
    <numFmt numFmtId="165" formatCode="#\ ???/???"/>
    <numFmt numFmtId="166" formatCode="0.000"/>
    <numFmt numFmtId="167" formatCode="_-[$€-2]\ * #,##0.00_-;\-[$€-2]\ * #,##0.00_-;_-[$€-2]\ * &quot;-&quot;??_-;_-@_-"/>
    <numFmt numFmtId="168" formatCode="_-[$€-2]\ * #,##0.00_-;\-[$€-2]\ * #,##0.00_-;_-[$€-2]\ * &quot;-&quot;??_-"/>
    <numFmt numFmtId="169" formatCode="&quot;€&quot;\ #,##0.00"/>
  </numFmts>
  <fonts count="21">
    <font>
      <sz val="10"/>
      <name val="Arial"/>
      <family val="0"/>
    </font>
    <font>
      <sz val="10"/>
      <color indexed="53"/>
      <name val="MS Sans Serif"/>
      <family val="2"/>
    </font>
    <font>
      <b/>
      <sz val="10"/>
      <color indexed="53"/>
      <name val="Britannic Bold"/>
      <family val="0"/>
    </font>
    <font>
      <b/>
      <sz val="8.5"/>
      <color indexed="53"/>
      <name val="MS Sans Serif"/>
      <family val="2"/>
    </font>
    <font>
      <sz val="7.5"/>
      <name val="MS Sans Serif"/>
      <family val="0"/>
    </font>
    <font>
      <sz val="8.5"/>
      <name val="MS Sans Serif"/>
      <family val="2"/>
    </font>
    <font>
      <b/>
      <sz val="10"/>
      <name val="Times New Roman"/>
      <family val="1"/>
    </font>
    <font>
      <sz val="7.5"/>
      <name val="Times New Roman"/>
      <family val="1"/>
    </font>
    <font>
      <b/>
      <sz val="8.5"/>
      <name val="MS Sans Serif"/>
      <family val="2"/>
    </font>
    <font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.5"/>
      <name val="Times New Roman"/>
      <family val="1"/>
    </font>
    <font>
      <b/>
      <sz val="14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10"/>
      <name val="Times New Roman"/>
      <family val="0"/>
    </font>
    <font>
      <b/>
      <sz val="11"/>
      <name val="Arial"/>
      <family val="2"/>
    </font>
    <font>
      <sz val="11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 style="medium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 style="double"/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8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164" fontId="2" fillId="2" borderId="1" xfId="0" applyNumberFormat="1" applyFont="1" applyFill="1" applyBorder="1" applyAlignment="1" applyProtection="1">
      <alignment horizontal="center" vertical="center" wrapText="1"/>
      <protection/>
    </xf>
    <xf numFmtId="165" fontId="2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2" borderId="1" xfId="0" applyFont="1" applyFill="1" applyBorder="1" applyAlignment="1" applyProtection="1">
      <alignment horizontal="center" vertical="center" textRotation="90" wrapText="1"/>
      <protection/>
    </xf>
    <xf numFmtId="0" fontId="1" fillId="2" borderId="1" xfId="0" applyFont="1" applyFill="1" applyBorder="1" applyAlignment="1" applyProtection="1">
      <alignment horizontal="center" vertical="center" textRotation="90" wrapText="1"/>
      <protection/>
    </xf>
    <xf numFmtId="0" fontId="1" fillId="2" borderId="2" xfId="0" applyFont="1" applyFill="1" applyBorder="1" applyAlignment="1" applyProtection="1">
      <alignment horizontal="center" vertical="center" textRotation="90" wrapText="1"/>
      <protection/>
    </xf>
    <xf numFmtId="0" fontId="1" fillId="0" borderId="0" xfId="0" applyFont="1" applyFill="1" applyBorder="1" applyAlignment="1">
      <alignment/>
    </xf>
    <xf numFmtId="2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66" fontId="7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164" fontId="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165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textRotation="90" wrapText="1"/>
      <protection/>
    </xf>
    <xf numFmtId="0" fontId="3" fillId="2" borderId="1" xfId="0" applyFont="1" applyFill="1" applyBorder="1" applyAlignment="1" applyProtection="1">
      <alignment horizontal="center" vertical="center" textRotation="90" wrapText="1"/>
      <protection/>
    </xf>
    <xf numFmtId="0" fontId="3" fillId="2" borderId="2" xfId="0" applyFont="1" applyFill="1" applyBorder="1" applyAlignment="1" applyProtection="1">
      <alignment horizontal="center" vertical="center" textRotation="90" wrapText="1"/>
      <protection/>
    </xf>
    <xf numFmtId="165" fontId="2" fillId="2" borderId="1" xfId="0" applyNumberFormat="1" applyFont="1" applyFill="1" applyBorder="1" applyAlignment="1" applyProtection="1">
      <alignment horizontal="center" vertical="center" wrapText="1"/>
      <protection/>
    </xf>
    <xf numFmtId="1" fontId="6" fillId="0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center" vertical="center" textRotation="90" wrapText="1"/>
      <protection/>
    </xf>
    <xf numFmtId="0" fontId="1" fillId="2" borderId="8" xfId="0" applyFont="1" applyFill="1" applyBorder="1" applyAlignment="1" applyProtection="1">
      <alignment horizontal="center" vertical="center" textRotation="90" wrapText="1"/>
      <protection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164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165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164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165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164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165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164" fontId="4" fillId="3" borderId="11" xfId="0" applyNumberFormat="1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165" fontId="4" fillId="3" borderId="11" xfId="0" applyNumberFormat="1" applyFont="1" applyFill="1" applyBorder="1" applyAlignment="1" applyProtection="1">
      <alignment horizontal="center" vertical="center" wrapText="1"/>
      <protection locked="0"/>
    </xf>
    <xf numFmtId="165" fontId="5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2" fontId="7" fillId="3" borderId="13" xfId="0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2" fontId="7" fillId="3" borderId="12" xfId="0" applyNumberFormat="1" applyFont="1" applyFill="1" applyBorder="1" applyAlignment="1">
      <alignment horizontal="center" vertical="center"/>
    </xf>
    <xf numFmtId="2" fontId="7" fillId="3" borderId="22" xfId="0" applyNumberFormat="1" applyFont="1" applyFill="1" applyBorder="1" applyAlignment="1">
      <alignment horizontal="center" vertical="center"/>
    </xf>
    <xf numFmtId="49" fontId="7" fillId="3" borderId="11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166" fontId="7" fillId="0" borderId="14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166" fontId="7" fillId="3" borderId="14" xfId="0" applyNumberFormat="1" applyFont="1" applyFill="1" applyBorder="1" applyAlignment="1">
      <alignment horizontal="center" vertical="center"/>
    </xf>
    <xf numFmtId="2" fontId="7" fillId="3" borderId="11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166" fontId="7" fillId="0" borderId="19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7" fillId="3" borderId="21" xfId="0" applyNumberFormat="1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 vertical="center"/>
    </xf>
    <xf numFmtId="2" fontId="7" fillId="3" borderId="24" xfId="0" applyNumberFormat="1" applyFont="1" applyFill="1" applyBorder="1" applyAlignment="1">
      <alignment horizontal="center" vertical="center"/>
    </xf>
    <xf numFmtId="2" fontId="7" fillId="3" borderId="25" xfId="0" applyNumberFormat="1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2" fontId="7" fillId="3" borderId="14" xfId="0" applyNumberFormat="1" applyFont="1" applyFill="1" applyBorder="1" applyAlignment="1">
      <alignment horizontal="center" vertical="center"/>
    </xf>
    <xf numFmtId="2" fontId="7" fillId="3" borderId="26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2" fontId="13" fillId="0" borderId="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4" borderId="27" xfId="0" applyFill="1" applyBorder="1" applyAlignment="1">
      <alignment/>
    </xf>
    <xf numFmtId="167" fontId="0" fillId="0" borderId="28" xfId="17" applyNumberFormat="1" applyBorder="1" applyAlignment="1">
      <alignment vertical="center" wrapText="1"/>
    </xf>
    <xf numFmtId="168" fontId="0" fillId="0" borderId="29" xfId="17" applyBorder="1" applyAlignment="1">
      <alignment vertical="center" wrapText="1"/>
    </xf>
    <xf numFmtId="0" fontId="0" fillId="0" borderId="30" xfId="0" applyBorder="1" applyAlignment="1">
      <alignment/>
    </xf>
    <xf numFmtId="0" fontId="0" fillId="0" borderId="30" xfId="0" applyFill="1" applyBorder="1" applyAlignment="1">
      <alignment/>
    </xf>
    <xf numFmtId="168" fontId="0" fillId="0" borderId="29" xfId="17" applyFont="1" applyBorder="1" applyAlignment="1">
      <alignment vertical="center" wrapText="1"/>
    </xf>
    <xf numFmtId="168" fontId="0" fillId="0" borderId="31" xfId="17" applyBorder="1" applyAlignment="1">
      <alignment vertical="center" wrapText="1"/>
    </xf>
    <xf numFmtId="0" fontId="0" fillId="4" borderId="30" xfId="0" applyFill="1" applyBorder="1" applyAlignment="1">
      <alignment/>
    </xf>
    <xf numFmtId="0" fontId="0" fillId="0" borderId="32" xfId="0" applyBorder="1" applyAlignment="1">
      <alignment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 wrapText="1"/>
    </xf>
    <xf numFmtId="0" fontId="0" fillId="2" borderId="43" xfId="0" applyFont="1" applyFill="1" applyBorder="1" applyAlignment="1">
      <alignment horizontal="center" vertical="center" wrapText="1"/>
    </xf>
    <xf numFmtId="0" fontId="0" fillId="2" borderId="44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45" xfId="0" applyFont="1" applyBorder="1" applyAlignment="1">
      <alignment horizontal="center" vertical="justify" wrapText="1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28" xfId="0" applyBorder="1" applyAlignment="1">
      <alignment vertical="center" wrapText="1"/>
    </xf>
    <xf numFmtId="0" fontId="4" fillId="0" borderId="53" xfId="0" applyFont="1" applyFill="1" applyBorder="1" applyAlignment="1" applyProtection="1">
      <alignment horizontal="center" vertical="center"/>
      <protection locked="0"/>
    </xf>
    <xf numFmtId="0" fontId="4" fillId="0" borderId="54" xfId="0" applyFont="1" applyFill="1" applyBorder="1" applyAlignment="1" applyProtection="1">
      <alignment horizontal="center" vertical="center"/>
      <protection locked="0"/>
    </xf>
    <xf numFmtId="0" fontId="4" fillId="0" borderId="54" xfId="0" applyFont="1" applyFill="1" applyBorder="1" applyAlignment="1" applyProtection="1">
      <alignment horizontal="left" vertical="center"/>
      <protection locked="0"/>
    </xf>
    <xf numFmtId="164" fontId="4" fillId="0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54" xfId="0" applyFont="1" applyFill="1" applyBorder="1" applyAlignment="1" applyProtection="1">
      <alignment horizontal="center" vertical="center"/>
      <protection locked="0"/>
    </xf>
    <xf numFmtId="0" fontId="4" fillId="0" borderId="55" xfId="0" applyFont="1" applyFill="1" applyBorder="1" applyAlignment="1" applyProtection="1">
      <alignment horizontal="center" vertical="center" wrapText="1"/>
      <protection locked="0"/>
    </xf>
    <xf numFmtId="0" fontId="4" fillId="0" borderId="55" xfId="0" applyFont="1" applyFill="1" applyBorder="1" applyAlignment="1" applyProtection="1">
      <alignment horizontal="center" vertical="center"/>
      <protection locked="0"/>
    </xf>
    <xf numFmtId="0" fontId="4" fillId="0" borderId="55" xfId="0" applyFont="1" applyFill="1" applyBorder="1" applyAlignment="1" applyProtection="1">
      <alignment horizontal="center" vertical="center"/>
      <protection locked="0"/>
    </xf>
    <xf numFmtId="0" fontId="4" fillId="0" borderId="54" xfId="0" applyFont="1" applyFill="1" applyBorder="1" applyAlignment="1" applyProtection="1">
      <alignment horizontal="center" vertical="center" wrapText="1"/>
      <protection locked="0"/>
    </xf>
    <xf numFmtId="165" fontId="4" fillId="0" borderId="54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 vertical="center"/>
    </xf>
    <xf numFmtId="2" fontId="7" fillId="0" borderId="55" xfId="0" applyNumberFormat="1" applyFont="1" applyFill="1" applyBorder="1" applyAlignment="1">
      <alignment horizontal="center" vertical="center"/>
    </xf>
    <xf numFmtId="2" fontId="7" fillId="0" borderId="56" xfId="0" applyNumberFormat="1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166" fontId="7" fillId="0" borderId="57" xfId="0" applyNumberFormat="1" applyFont="1" applyFill="1" applyBorder="1" applyAlignment="1">
      <alignment horizontal="center" vertical="center"/>
    </xf>
    <xf numFmtId="2" fontId="7" fillId="0" borderId="54" xfId="0" applyNumberFormat="1" applyFont="1" applyFill="1" applyBorder="1" applyAlignment="1">
      <alignment horizontal="center" vertical="center"/>
    </xf>
    <xf numFmtId="2" fontId="7" fillId="0" borderId="58" xfId="0" applyNumberFormat="1" applyFont="1" applyFill="1" applyBorder="1" applyAlignment="1">
      <alignment horizontal="center" vertical="center"/>
    </xf>
    <xf numFmtId="2" fontId="7" fillId="0" borderId="57" xfId="0" applyNumberFormat="1" applyFont="1" applyFill="1" applyBorder="1" applyAlignment="1">
      <alignment horizontal="center" vertical="center"/>
    </xf>
    <xf numFmtId="2" fontId="7" fillId="3" borderId="10" xfId="0" applyNumberFormat="1" applyFont="1" applyFill="1" applyBorder="1" applyAlignment="1">
      <alignment horizontal="center" vertical="center"/>
    </xf>
    <xf numFmtId="2" fontId="7" fillId="0" borderId="53" xfId="0" applyNumberFormat="1" applyFont="1" applyFill="1" applyBorder="1" applyAlignment="1">
      <alignment horizontal="center" vertical="center"/>
    </xf>
    <xf numFmtId="2" fontId="7" fillId="3" borderId="2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0" fontId="4" fillId="0" borderId="59" xfId="0" applyFont="1" applyFill="1" applyBorder="1" applyAlignment="1" applyProtection="1">
      <alignment horizontal="center" vertical="center"/>
      <protection locked="0"/>
    </xf>
    <xf numFmtId="0" fontId="4" fillId="0" borderId="60" xfId="0" applyFont="1" applyFill="1" applyBorder="1" applyAlignment="1" applyProtection="1">
      <alignment horizontal="center" vertical="center"/>
      <protection locked="0"/>
    </xf>
    <xf numFmtId="0" fontId="4" fillId="0" borderId="60" xfId="0" applyFont="1" applyFill="1" applyBorder="1" applyAlignment="1" applyProtection="1">
      <alignment horizontal="left" vertical="center"/>
      <protection locked="0"/>
    </xf>
    <xf numFmtId="164" fontId="4" fillId="0" borderId="60" xfId="0" applyNumberFormat="1" applyFont="1" applyFill="1" applyBorder="1" applyAlignment="1" applyProtection="1">
      <alignment horizontal="center" vertical="center"/>
      <protection locked="0"/>
    </xf>
    <xf numFmtId="0" fontId="4" fillId="0" borderId="60" xfId="0" applyFont="1" applyFill="1" applyBorder="1" applyAlignment="1" applyProtection="1">
      <alignment horizontal="center" vertical="center"/>
      <protection locked="0"/>
    </xf>
    <xf numFmtId="0" fontId="4" fillId="0" borderId="61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Fill="1" applyBorder="1" applyAlignment="1" applyProtection="1">
      <alignment horizontal="center" vertical="center"/>
      <protection locked="0"/>
    </xf>
    <xf numFmtId="0" fontId="4" fillId="0" borderId="61" xfId="0" applyFont="1" applyFill="1" applyBorder="1" applyAlignment="1" applyProtection="1">
      <alignment horizontal="center" vertical="center"/>
      <protection locked="0"/>
    </xf>
    <xf numFmtId="0" fontId="4" fillId="0" borderId="60" xfId="0" applyFont="1" applyFill="1" applyBorder="1" applyAlignment="1" applyProtection="1">
      <alignment horizontal="center" vertical="center" wrapText="1"/>
      <protection locked="0"/>
    </xf>
    <xf numFmtId="165" fontId="4" fillId="0" borderId="60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49" fontId="7" fillId="0" borderId="60" xfId="0" applyNumberFormat="1" applyFont="1" applyFill="1" applyBorder="1" applyAlignment="1">
      <alignment horizontal="center" vertical="center"/>
    </xf>
    <xf numFmtId="2" fontId="7" fillId="0" borderId="61" xfId="0" applyNumberFormat="1" applyFont="1" applyFill="1" applyBorder="1" applyAlignment="1">
      <alignment horizontal="center" vertical="center"/>
    </xf>
    <xf numFmtId="2" fontId="7" fillId="0" borderId="62" xfId="0" applyNumberFormat="1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166" fontId="7" fillId="0" borderId="63" xfId="0" applyNumberFormat="1" applyFont="1" applyFill="1" applyBorder="1" applyAlignment="1">
      <alignment horizontal="center" vertical="center"/>
    </xf>
    <xf numFmtId="2" fontId="7" fillId="0" borderId="59" xfId="0" applyNumberFormat="1" applyFont="1" applyFill="1" applyBorder="1" applyAlignment="1">
      <alignment horizontal="center" vertical="center"/>
    </xf>
    <xf numFmtId="2" fontId="7" fillId="0" borderId="64" xfId="0" applyNumberFormat="1" applyFont="1" applyFill="1" applyBorder="1" applyAlignment="1">
      <alignment horizontal="center" vertical="center"/>
    </xf>
    <xf numFmtId="2" fontId="7" fillId="0" borderId="63" xfId="0" applyNumberFormat="1" applyFont="1" applyFill="1" applyBorder="1" applyAlignment="1">
      <alignment horizontal="center" vertical="center"/>
    </xf>
    <xf numFmtId="2" fontId="7" fillId="0" borderId="60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left" vertical="center"/>
      <protection locked="0"/>
    </xf>
    <xf numFmtId="164" fontId="4" fillId="3" borderId="16" xfId="0" applyNumberFormat="1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 wrapText="1"/>
      <protection locked="0"/>
    </xf>
    <xf numFmtId="165" fontId="4" fillId="3" borderId="16" xfId="0" applyNumberFormat="1" applyFont="1" applyFill="1" applyBorder="1" applyAlignment="1" applyProtection="1">
      <alignment horizontal="center" vertical="center" wrapText="1"/>
      <protection locked="0"/>
    </xf>
    <xf numFmtId="165" fontId="5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49" fontId="7" fillId="3" borderId="16" xfId="0" applyNumberFormat="1" applyFont="1" applyFill="1" applyBorder="1" applyAlignment="1">
      <alignment horizontal="center" vertical="center"/>
    </xf>
    <xf numFmtId="2" fontId="7" fillId="3" borderId="17" xfId="0" applyNumberFormat="1" applyFont="1" applyFill="1" applyBorder="1" applyAlignment="1">
      <alignment horizontal="center" vertical="center"/>
    </xf>
    <xf numFmtId="2" fontId="7" fillId="3" borderId="18" xfId="0" applyNumberFormat="1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166" fontId="7" fillId="3" borderId="19" xfId="0" applyNumberFormat="1" applyFont="1" applyFill="1" applyBorder="1" applyAlignment="1">
      <alignment horizontal="center" vertical="center"/>
    </xf>
    <xf numFmtId="2" fontId="7" fillId="3" borderId="15" xfId="0" applyNumberFormat="1" applyFont="1" applyFill="1" applyBorder="1" applyAlignment="1">
      <alignment horizontal="center" vertical="center"/>
    </xf>
    <xf numFmtId="2" fontId="7" fillId="3" borderId="23" xfId="0" applyNumberFormat="1" applyFont="1" applyFill="1" applyBorder="1" applyAlignment="1">
      <alignment horizontal="center" vertical="center"/>
    </xf>
    <xf numFmtId="2" fontId="7" fillId="3" borderId="19" xfId="0" applyNumberFormat="1" applyFont="1" applyFill="1" applyBorder="1" applyAlignment="1">
      <alignment horizontal="center" vertical="center"/>
    </xf>
    <xf numFmtId="2" fontId="7" fillId="3" borderId="16" xfId="0" applyNumberFormat="1" applyFont="1" applyFill="1" applyBorder="1" applyAlignment="1">
      <alignment horizontal="center" vertical="center"/>
    </xf>
    <xf numFmtId="165" fontId="5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66" xfId="0" applyFont="1" applyBorder="1" applyAlignment="1">
      <alignment horizontal="center"/>
    </xf>
    <xf numFmtId="0" fontId="18" fillId="0" borderId="66" xfId="0" applyFont="1" applyBorder="1" applyAlignment="1">
      <alignment/>
    </xf>
    <xf numFmtId="0" fontId="19" fillId="0" borderId="0" xfId="0" applyFont="1" applyAlignment="1">
      <alignment/>
    </xf>
    <xf numFmtId="0" fontId="20" fillId="0" borderId="61" xfId="0" applyFont="1" applyBorder="1" applyAlignment="1">
      <alignment/>
    </xf>
    <xf numFmtId="0" fontId="20" fillId="0" borderId="61" xfId="0" applyFont="1" applyBorder="1" applyAlignment="1">
      <alignment horizontal="center"/>
    </xf>
    <xf numFmtId="0" fontId="19" fillId="0" borderId="67" xfId="0" applyFont="1" applyBorder="1" applyAlignment="1">
      <alignment/>
    </xf>
    <xf numFmtId="169" fontId="19" fillId="0" borderId="67" xfId="0" applyNumberFormat="1" applyFont="1" applyBorder="1" applyAlignment="1">
      <alignment horizontal="center"/>
    </xf>
    <xf numFmtId="169" fontId="19" fillId="0" borderId="67" xfId="0" applyNumberFormat="1" applyFont="1" applyBorder="1" applyAlignment="1">
      <alignment/>
    </xf>
    <xf numFmtId="0" fontId="15" fillId="0" borderId="67" xfId="0" applyFont="1" applyBorder="1" applyAlignment="1">
      <alignment/>
    </xf>
    <xf numFmtId="169" fontId="18" fillId="0" borderId="67" xfId="0" applyNumberFormat="1" applyFont="1" applyBorder="1" applyAlignment="1">
      <alignment horizontal="center"/>
    </xf>
    <xf numFmtId="169" fontId="18" fillId="0" borderId="67" xfId="0" applyNumberFormat="1" applyFont="1" applyBorder="1" applyAlignment="1">
      <alignment/>
    </xf>
    <xf numFmtId="0" fontId="15" fillId="0" borderId="67" xfId="0" applyFont="1" applyBorder="1" applyAlignment="1">
      <alignment wrapText="1"/>
    </xf>
    <xf numFmtId="169" fontId="18" fillId="0" borderId="68" xfId="0" applyNumberFormat="1" applyFont="1" applyBorder="1" applyAlignment="1">
      <alignment horizontal="center"/>
    </xf>
    <xf numFmtId="169" fontId="18" fillId="0" borderId="69" xfId="0" applyNumberFormat="1" applyFont="1" applyBorder="1" applyAlignment="1">
      <alignment horizontal="center"/>
    </xf>
    <xf numFmtId="0" fontId="14" fillId="0" borderId="68" xfId="0" applyFont="1" applyBorder="1" applyAlignment="1">
      <alignment horizontal="center" wrapText="1"/>
    </xf>
    <xf numFmtId="0" fontId="14" fillId="0" borderId="70" xfId="0" applyFont="1" applyBorder="1" applyAlignment="1">
      <alignment horizontal="center" wrapText="1"/>
    </xf>
    <xf numFmtId="0" fontId="14" fillId="0" borderId="69" xfId="0" applyFont="1" applyBorder="1" applyAlignment="1">
      <alignment horizontal="center" wrapText="1"/>
    </xf>
    <xf numFmtId="169" fontId="14" fillId="0" borderId="67" xfId="0" applyNumberFormat="1" applyFont="1" applyBorder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1"/>
  <sheetViews>
    <sheetView tabSelected="1" view="pageBreakPreview" zoomScaleNormal="85" zoomScaleSheetLayoutView="100" workbookViewId="0" topLeftCell="A1">
      <selection activeCell="AN8" sqref="AN8"/>
    </sheetView>
  </sheetViews>
  <sheetFormatPr defaultColWidth="9.140625" defaultRowHeight="12.75"/>
  <cols>
    <col min="1" max="1" width="3.8515625" style="0" bestFit="1" customWidth="1"/>
    <col min="2" max="2" width="6.8515625" style="0" hidden="1" customWidth="1"/>
    <col min="3" max="3" width="3.140625" style="0" customWidth="1"/>
    <col min="4" max="5" width="18.7109375" style="0" customWidth="1"/>
    <col min="6" max="6" width="15.8515625" style="0" customWidth="1"/>
    <col min="7" max="7" width="16.8515625" style="0" bestFit="1" customWidth="1"/>
    <col min="8" max="8" width="12.28125" style="0" customWidth="1"/>
    <col min="9" max="9" width="17.421875" style="0" customWidth="1"/>
    <col min="10" max="10" width="18.00390625" style="0" hidden="1" customWidth="1"/>
    <col min="11" max="11" width="10.57421875" style="0" hidden="1" customWidth="1"/>
    <col min="12" max="12" width="14.8515625" style="0" hidden="1" customWidth="1"/>
    <col min="13" max="13" width="3.57421875" style="0" hidden="1" customWidth="1"/>
    <col min="14" max="14" width="12.140625" style="0" hidden="1" customWidth="1"/>
    <col min="15" max="15" width="12.7109375" style="0" bestFit="1" customWidth="1"/>
    <col min="16" max="16" width="6.140625" style="0" customWidth="1"/>
    <col min="17" max="17" width="6.00390625" style="0" bestFit="1" customWidth="1"/>
    <col min="18" max="18" width="9.8515625" style="0" customWidth="1"/>
    <col min="19" max="19" width="6.28125" style="0" customWidth="1"/>
    <col min="20" max="20" width="5.140625" style="0" bestFit="1" customWidth="1"/>
    <col min="21" max="21" width="11.28125" style="0" customWidth="1"/>
    <col min="22" max="22" width="2.57421875" style="0" customWidth="1"/>
    <col min="23" max="23" width="11.7109375" style="0" customWidth="1"/>
    <col min="24" max="26" width="3.00390625" style="0" customWidth="1"/>
    <col min="27" max="27" width="5.28125" style="0" bestFit="1" customWidth="1"/>
    <col min="28" max="28" width="4.57421875" style="0" bestFit="1" customWidth="1"/>
    <col min="29" max="31" width="6.7109375" style="0" customWidth="1"/>
    <col min="32" max="32" width="10.7109375" style="0" customWidth="1"/>
    <col min="33" max="38" width="8.7109375" style="0" hidden="1" customWidth="1"/>
    <col min="39" max="40" width="10.7109375" style="0" customWidth="1"/>
    <col min="41" max="46" width="8.7109375" style="0" hidden="1" customWidth="1"/>
    <col min="47" max="47" width="10.7109375" style="0" customWidth="1"/>
  </cols>
  <sheetData>
    <row r="1" spans="1:47" ht="13.5" thickBot="1">
      <c r="A1" s="129" t="s">
        <v>29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1"/>
      <c r="Q1" s="129" t="s">
        <v>30</v>
      </c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1"/>
      <c r="AC1" s="135" t="s">
        <v>31</v>
      </c>
      <c r="AD1" s="136"/>
      <c r="AE1" s="139" t="s">
        <v>80</v>
      </c>
      <c r="AF1" s="126" t="s">
        <v>34</v>
      </c>
      <c r="AG1" s="127"/>
      <c r="AH1" s="127"/>
      <c r="AI1" s="127"/>
      <c r="AJ1" s="127"/>
      <c r="AK1" s="127"/>
      <c r="AL1" s="127"/>
      <c r="AM1" s="128"/>
      <c r="AN1" s="126" t="s">
        <v>34</v>
      </c>
      <c r="AO1" s="127"/>
      <c r="AP1" s="127"/>
      <c r="AQ1" s="127"/>
      <c r="AR1" s="127"/>
      <c r="AS1" s="127"/>
      <c r="AT1" s="127"/>
      <c r="AU1" s="128"/>
    </row>
    <row r="2" spans="1:47" ht="13.5" thickBot="1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32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4"/>
      <c r="AC2" s="137"/>
      <c r="AD2" s="138"/>
      <c r="AE2" s="140"/>
      <c r="AF2" s="126" t="s">
        <v>55</v>
      </c>
      <c r="AG2" s="127"/>
      <c r="AH2" s="127"/>
      <c r="AI2" s="127"/>
      <c r="AJ2" s="127"/>
      <c r="AK2" s="127"/>
      <c r="AL2" s="127"/>
      <c r="AM2" s="127"/>
      <c r="AN2" s="126" t="s">
        <v>56</v>
      </c>
      <c r="AO2" s="127"/>
      <c r="AP2" s="127"/>
      <c r="AQ2" s="127"/>
      <c r="AR2" s="127"/>
      <c r="AS2" s="127"/>
      <c r="AT2" s="127"/>
      <c r="AU2" s="128"/>
    </row>
    <row r="3" spans="1:47" s="8" customFormat="1" ht="79.5" customHeight="1" thickBot="1">
      <c r="A3" s="19" t="s">
        <v>0</v>
      </c>
      <c r="B3" s="7" t="s">
        <v>41</v>
      </c>
      <c r="C3" s="7" t="s">
        <v>1</v>
      </c>
      <c r="D3" s="1" t="s">
        <v>2</v>
      </c>
      <c r="E3" s="1" t="s">
        <v>3</v>
      </c>
      <c r="F3" s="2" t="s">
        <v>4</v>
      </c>
      <c r="G3" s="1" t="s">
        <v>5</v>
      </c>
      <c r="H3" s="3" t="s">
        <v>6</v>
      </c>
      <c r="I3" s="1" t="s">
        <v>7</v>
      </c>
      <c r="J3" s="2" t="s">
        <v>8</v>
      </c>
      <c r="K3" s="1" t="s">
        <v>9</v>
      </c>
      <c r="L3" s="1" t="s">
        <v>10</v>
      </c>
      <c r="M3" s="4" t="s">
        <v>11</v>
      </c>
      <c r="N3" s="22" t="s">
        <v>42</v>
      </c>
      <c r="O3" s="1" t="s">
        <v>12</v>
      </c>
      <c r="P3" s="4" t="s">
        <v>13</v>
      </c>
      <c r="Q3" s="4" t="s">
        <v>27</v>
      </c>
      <c r="R3" s="4" t="s">
        <v>14</v>
      </c>
      <c r="S3" s="5" t="s">
        <v>15</v>
      </c>
      <c r="T3" s="5" t="s">
        <v>16</v>
      </c>
      <c r="U3" s="5" t="s">
        <v>17</v>
      </c>
      <c r="V3" s="5" t="s">
        <v>18</v>
      </c>
      <c r="W3" s="5" t="s">
        <v>43</v>
      </c>
      <c r="X3" s="6" t="s">
        <v>19</v>
      </c>
      <c r="Y3" s="6" t="s">
        <v>20</v>
      </c>
      <c r="Z3" s="6" t="s">
        <v>21</v>
      </c>
      <c r="AA3" s="6" t="s">
        <v>25</v>
      </c>
      <c r="AB3" s="24" t="s">
        <v>26</v>
      </c>
      <c r="AC3" s="25" t="s">
        <v>33</v>
      </c>
      <c r="AD3" s="25" t="s">
        <v>32</v>
      </c>
      <c r="AE3" s="141"/>
      <c r="AF3" s="21" t="s">
        <v>39</v>
      </c>
      <c r="AG3" s="20" t="s">
        <v>28</v>
      </c>
      <c r="AH3" s="20" t="s">
        <v>37</v>
      </c>
      <c r="AI3" s="20" t="s">
        <v>35</v>
      </c>
      <c r="AJ3" s="20" t="s">
        <v>85</v>
      </c>
      <c r="AK3" s="20" t="s">
        <v>38</v>
      </c>
      <c r="AL3" s="20" t="s">
        <v>36</v>
      </c>
      <c r="AM3" s="20" t="s">
        <v>24</v>
      </c>
      <c r="AN3" s="21" t="s">
        <v>39</v>
      </c>
      <c r="AO3" s="20" t="s">
        <v>28</v>
      </c>
      <c r="AP3" s="20" t="s">
        <v>37</v>
      </c>
      <c r="AQ3" s="20" t="s">
        <v>35</v>
      </c>
      <c r="AR3" s="20" t="s">
        <v>85</v>
      </c>
      <c r="AS3" s="20" t="s">
        <v>38</v>
      </c>
      <c r="AT3" s="20" t="s">
        <v>36</v>
      </c>
      <c r="AU3" s="20" t="s">
        <v>24</v>
      </c>
    </row>
    <row r="4" spans="1:47" s="10" customFormat="1" ht="24.75" customHeight="1">
      <c r="A4" s="156">
        <v>1</v>
      </c>
      <c r="B4" s="157">
        <v>1</v>
      </c>
      <c r="C4" s="157">
        <v>1</v>
      </c>
      <c r="D4" s="158" t="s">
        <v>81</v>
      </c>
      <c r="E4" s="158" t="s">
        <v>82</v>
      </c>
      <c r="F4" s="158" t="s">
        <v>22</v>
      </c>
      <c r="G4" s="157" t="s">
        <v>51</v>
      </c>
      <c r="H4" s="159">
        <v>7695</v>
      </c>
      <c r="I4" s="160" t="s">
        <v>22</v>
      </c>
      <c r="J4" s="161" t="s">
        <v>22</v>
      </c>
      <c r="K4" s="162" t="s">
        <v>22</v>
      </c>
      <c r="L4" s="163" t="s">
        <v>22</v>
      </c>
      <c r="M4" s="163" t="s">
        <v>22</v>
      </c>
      <c r="N4" s="163" t="s">
        <v>22</v>
      </c>
      <c r="O4" s="164" t="s">
        <v>23</v>
      </c>
      <c r="P4" s="165">
        <v>1</v>
      </c>
      <c r="Q4" s="166">
        <v>7</v>
      </c>
      <c r="R4" s="166" t="s">
        <v>49</v>
      </c>
      <c r="S4" s="167">
        <v>1</v>
      </c>
      <c r="T4" s="168">
        <v>90</v>
      </c>
      <c r="U4" s="169" t="s">
        <v>57</v>
      </c>
      <c r="V4" s="169">
        <v>3</v>
      </c>
      <c r="W4" s="169" t="s">
        <v>57</v>
      </c>
      <c r="X4" s="169">
        <v>0</v>
      </c>
      <c r="Y4" s="170" t="s">
        <v>83</v>
      </c>
      <c r="Z4" s="170" t="s">
        <v>84</v>
      </c>
      <c r="AA4" s="171">
        <v>1.18</v>
      </c>
      <c r="AB4" s="172">
        <v>1.18</v>
      </c>
      <c r="AC4" s="173">
        <v>70</v>
      </c>
      <c r="AD4" s="173">
        <v>92</v>
      </c>
      <c r="AE4" s="174">
        <v>1.052</v>
      </c>
      <c r="AF4" s="179">
        <f>AC4*AE4*P4</f>
        <v>73.64</v>
      </c>
      <c r="AG4" s="171">
        <f>AF4*3</f>
        <v>220.92000000000002</v>
      </c>
      <c r="AH4" s="171">
        <f>AF4*0.5</f>
        <v>36.82</v>
      </c>
      <c r="AI4" s="171">
        <f>AF4</f>
        <v>73.64</v>
      </c>
      <c r="AJ4" s="171">
        <v>100</v>
      </c>
      <c r="AK4" s="171">
        <v>0</v>
      </c>
      <c r="AL4" s="176">
        <f>(AG4+AI4+AJ4)*2/12</f>
        <v>65.76</v>
      </c>
      <c r="AM4" s="177">
        <f>AG4+AJ4+AL4</f>
        <v>386.68</v>
      </c>
      <c r="AN4" s="175">
        <f>AD4*AE4*P4*2/12</f>
        <v>16.130666666666666</v>
      </c>
      <c r="AO4" s="171">
        <f aca="true" t="shared" si="0" ref="AO4:AO20">AN4*3</f>
        <v>48.391999999999996</v>
      </c>
      <c r="AP4" s="171">
        <f>AN4*0.5</f>
        <v>8.065333333333333</v>
      </c>
      <c r="AQ4" s="171">
        <f>AN4</f>
        <v>16.130666666666666</v>
      </c>
      <c r="AR4" s="171">
        <v>100</v>
      </c>
      <c r="AS4" s="171">
        <v>0</v>
      </c>
      <c r="AT4" s="176">
        <f>(AO4+AQ4+AR4)*2/12</f>
        <v>27.420444444444446</v>
      </c>
      <c r="AU4" s="177">
        <f>AO4+AR4+AT4</f>
        <v>175.81244444444445</v>
      </c>
    </row>
    <row r="5" spans="1:47" s="94" customFormat="1" ht="24.75" customHeight="1">
      <c r="A5" s="75">
        <v>2</v>
      </c>
      <c r="B5" s="76">
        <v>1</v>
      </c>
      <c r="C5" s="76">
        <v>1</v>
      </c>
      <c r="D5" s="77" t="s">
        <v>86</v>
      </c>
      <c r="E5" s="77" t="s">
        <v>48</v>
      </c>
      <c r="F5" s="77" t="s">
        <v>45</v>
      </c>
      <c r="G5" s="76" t="s">
        <v>51</v>
      </c>
      <c r="H5" s="78">
        <v>21872</v>
      </c>
      <c r="I5" s="79" t="s">
        <v>22</v>
      </c>
      <c r="J5" s="80" t="s">
        <v>22</v>
      </c>
      <c r="K5" s="81" t="s">
        <v>22</v>
      </c>
      <c r="L5" s="82" t="s">
        <v>22</v>
      </c>
      <c r="M5" s="82" t="s">
        <v>22</v>
      </c>
      <c r="N5" s="82" t="s">
        <v>22</v>
      </c>
      <c r="O5" s="83" t="s">
        <v>23</v>
      </c>
      <c r="P5" s="84">
        <v>0.3333333333333333</v>
      </c>
      <c r="Q5" s="85">
        <v>7</v>
      </c>
      <c r="R5" s="85" t="s">
        <v>49</v>
      </c>
      <c r="S5" s="86">
        <v>1</v>
      </c>
      <c r="T5" s="93">
        <v>91</v>
      </c>
      <c r="U5" s="87" t="s">
        <v>57</v>
      </c>
      <c r="V5" s="87">
        <v>3</v>
      </c>
      <c r="W5" s="87" t="s">
        <v>57</v>
      </c>
      <c r="X5" s="87">
        <v>0</v>
      </c>
      <c r="Y5" s="92" t="s">
        <v>87</v>
      </c>
      <c r="Z5" s="92" t="s">
        <v>88</v>
      </c>
      <c r="AA5" s="90">
        <v>5.26</v>
      </c>
      <c r="AB5" s="88">
        <v>5.26</v>
      </c>
      <c r="AC5" s="89">
        <v>112</v>
      </c>
      <c r="AD5" s="89">
        <v>148</v>
      </c>
      <c r="AE5" s="97">
        <v>1.052</v>
      </c>
      <c r="AF5" s="180">
        <f>AC5*AE5*P5</f>
        <v>39.27466666666667</v>
      </c>
      <c r="AG5" s="91">
        <f>AF5*3</f>
        <v>117.82400000000001</v>
      </c>
      <c r="AH5" s="91">
        <f>AF5*0.5</f>
        <v>19.637333333333334</v>
      </c>
      <c r="AI5" s="91">
        <f>AF5</f>
        <v>39.27466666666667</v>
      </c>
      <c r="AJ5" s="91">
        <v>150</v>
      </c>
      <c r="AK5" s="91">
        <v>0</v>
      </c>
      <c r="AL5" s="105">
        <f>(AG5+AI5+AJ5)*2/12</f>
        <v>51.18311111111111</v>
      </c>
      <c r="AM5" s="109">
        <f>AG5+AJ5+AL5</f>
        <v>319.0071111111111</v>
      </c>
      <c r="AN5" s="102">
        <f>AD5*AE5*P5*2/12</f>
        <v>8.649777777777777</v>
      </c>
      <c r="AO5" s="91">
        <f t="shared" si="0"/>
        <v>25.94933333333333</v>
      </c>
      <c r="AP5" s="91">
        <f>AN5*0.5</f>
        <v>4.324888888888888</v>
      </c>
      <c r="AQ5" s="91">
        <f>AN5</f>
        <v>8.649777777777777</v>
      </c>
      <c r="AR5" s="91">
        <v>150</v>
      </c>
      <c r="AS5" s="91">
        <v>0</v>
      </c>
      <c r="AT5" s="105">
        <f>(AO5+AQ5+AR5)*2/12</f>
        <v>30.76651851851852</v>
      </c>
      <c r="AU5" s="109">
        <f>AO5+AR5+AT5</f>
        <v>206.71585185185185</v>
      </c>
    </row>
    <row r="6" spans="1:47" s="94" customFormat="1" ht="24.75" customHeight="1">
      <c r="A6" s="206">
        <v>2</v>
      </c>
      <c r="B6" s="207">
        <v>1</v>
      </c>
      <c r="C6" s="207">
        <v>2</v>
      </c>
      <c r="D6" s="208" t="s">
        <v>89</v>
      </c>
      <c r="E6" s="208" t="s">
        <v>53</v>
      </c>
      <c r="F6" s="208" t="s">
        <v>22</v>
      </c>
      <c r="G6" s="207" t="s">
        <v>90</v>
      </c>
      <c r="H6" s="209">
        <v>3205</v>
      </c>
      <c r="I6" s="210" t="s">
        <v>22</v>
      </c>
      <c r="J6" s="211" t="s">
        <v>22</v>
      </c>
      <c r="K6" s="212" t="s">
        <v>22</v>
      </c>
      <c r="L6" s="213" t="s">
        <v>22</v>
      </c>
      <c r="M6" s="213" t="s">
        <v>22</v>
      </c>
      <c r="N6" s="213" t="s">
        <v>22</v>
      </c>
      <c r="O6" s="214" t="s">
        <v>23</v>
      </c>
      <c r="P6" s="215">
        <v>0.6666666666666666</v>
      </c>
      <c r="Q6" s="216">
        <v>7</v>
      </c>
      <c r="R6" s="216" t="s">
        <v>49</v>
      </c>
      <c r="S6" s="217">
        <v>1</v>
      </c>
      <c r="T6" s="218">
        <v>91</v>
      </c>
      <c r="U6" s="219" t="s">
        <v>57</v>
      </c>
      <c r="V6" s="219">
        <v>3</v>
      </c>
      <c r="W6" s="219" t="s">
        <v>57</v>
      </c>
      <c r="X6" s="219">
        <v>0</v>
      </c>
      <c r="Y6" s="220" t="s">
        <v>87</v>
      </c>
      <c r="Z6" s="220" t="s">
        <v>88</v>
      </c>
      <c r="AA6" s="221">
        <v>5.26</v>
      </c>
      <c r="AB6" s="222">
        <v>5.26</v>
      </c>
      <c r="AC6" s="223">
        <v>112</v>
      </c>
      <c r="AD6" s="223">
        <v>148</v>
      </c>
      <c r="AE6" s="224">
        <v>1.052</v>
      </c>
      <c r="AF6" s="225">
        <f>AC6*AE6*P6</f>
        <v>78.54933333333334</v>
      </c>
      <c r="AG6" s="221">
        <f>AF6*3</f>
        <v>235.64800000000002</v>
      </c>
      <c r="AH6" s="221">
        <f>AF6*0.5</f>
        <v>39.27466666666667</v>
      </c>
      <c r="AI6" s="221">
        <f>AF6</f>
        <v>78.54933333333334</v>
      </c>
      <c r="AJ6" s="221">
        <v>150</v>
      </c>
      <c r="AK6" s="221">
        <v>0</v>
      </c>
      <c r="AL6" s="226">
        <f>(AG6+AI6+AJ6)*2/12</f>
        <v>77.36622222222222</v>
      </c>
      <c r="AM6" s="227">
        <f>AG6+AJ6+AL6</f>
        <v>463.01422222222226</v>
      </c>
      <c r="AN6" s="228">
        <f>AD6*AE6*P6*2/12</f>
        <v>17.299555555555553</v>
      </c>
      <c r="AO6" s="221">
        <f t="shared" si="0"/>
        <v>51.89866666666666</v>
      </c>
      <c r="AP6" s="221">
        <f>AN6*0.5</f>
        <v>8.649777777777777</v>
      </c>
      <c r="AQ6" s="221">
        <f>AN6</f>
        <v>17.299555555555553</v>
      </c>
      <c r="AR6" s="221">
        <v>150</v>
      </c>
      <c r="AS6" s="221">
        <v>0</v>
      </c>
      <c r="AT6" s="226">
        <f>(AO6+AQ6+AR6)*2/12</f>
        <v>36.53303703703704</v>
      </c>
      <c r="AU6" s="227">
        <f>AO6+AR6+AT6</f>
        <v>238.4317037037037</v>
      </c>
    </row>
    <row r="7" spans="1:47" s="94" customFormat="1" ht="24.75" customHeight="1">
      <c r="A7" s="183">
        <v>3</v>
      </c>
      <c r="B7" s="184">
        <v>1</v>
      </c>
      <c r="C7" s="184">
        <v>1</v>
      </c>
      <c r="D7" s="185" t="s">
        <v>91</v>
      </c>
      <c r="E7" s="185" t="s">
        <v>92</v>
      </c>
      <c r="F7" s="185" t="s">
        <v>22</v>
      </c>
      <c r="G7" s="184" t="s">
        <v>93</v>
      </c>
      <c r="H7" s="186" t="s">
        <v>22</v>
      </c>
      <c r="I7" s="187">
        <v>80003230762</v>
      </c>
      <c r="J7" s="188" t="s">
        <v>22</v>
      </c>
      <c r="K7" s="189" t="s">
        <v>22</v>
      </c>
      <c r="L7" s="190" t="s">
        <v>22</v>
      </c>
      <c r="M7" s="190" t="s">
        <v>22</v>
      </c>
      <c r="N7" s="190" t="s">
        <v>22</v>
      </c>
      <c r="O7" s="191" t="s">
        <v>23</v>
      </c>
      <c r="P7" s="192">
        <v>1</v>
      </c>
      <c r="Q7" s="193">
        <v>7</v>
      </c>
      <c r="R7" s="193" t="s">
        <v>49</v>
      </c>
      <c r="S7" s="194">
        <v>1</v>
      </c>
      <c r="T7" s="195">
        <v>95</v>
      </c>
      <c r="U7" s="196" t="s">
        <v>94</v>
      </c>
      <c r="V7" s="196">
        <v>2</v>
      </c>
      <c r="W7" s="196" t="s">
        <v>94</v>
      </c>
      <c r="X7" s="196">
        <v>2</v>
      </c>
      <c r="Y7" s="197" t="s">
        <v>95</v>
      </c>
      <c r="Z7" s="197" t="s">
        <v>58</v>
      </c>
      <c r="AA7" s="198">
        <v>10.13</v>
      </c>
      <c r="AB7" s="199">
        <v>4.34</v>
      </c>
      <c r="AC7" s="200">
        <v>96</v>
      </c>
      <c r="AD7" s="200">
        <v>113</v>
      </c>
      <c r="AE7" s="201">
        <v>0.298</v>
      </c>
      <c r="AF7" s="202">
        <f>AC7*AE7*P7</f>
        <v>28.607999999999997</v>
      </c>
      <c r="AG7" s="198">
        <f>AF7*3</f>
        <v>85.82399999999998</v>
      </c>
      <c r="AH7" s="198">
        <f>AF7*0.5</f>
        <v>14.303999999999998</v>
      </c>
      <c r="AI7" s="198">
        <f>AF7</f>
        <v>28.607999999999997</v>
      </c>
      <c r="AJ7" s="198">
        <v>100</v>
      </c>
      <c r="AK7" s="198">
        <v>0</v>
      </c>
      <c r="AL7" s="203">
        <f>(AG7+AI7+AJ7)*2/12</f>
        <v>35.73866666666667</v>
      </c>
      <c r="AM7" s="204">
        <f>AG7+AJ7+AL7</f>
        <v>221.56266666666664</v>
      </c>
      <c r="AN7" s="205">
        <f>AD7*AE7*P7*2/12</f>
        <v>5.612333333333333</v>
      </c>
      <c r="AO7" s="198">
        <f t="shared" si="0"/>
        <v>16.837</v>
      </c>
      <c r="AP7" s="198">
        <f>AN7*0.5</f>
        <v>2.8061666666666665</v>
      </c>
      <c r="AQ7" s="198">
        <f>AN7</f>
        <v>5.612333333333333</v>
      </c>
      <c r="AR7" s="198">
        <v>100</v>
      </c>
      <c r="AS7" s="198">
        <v>0</v>
      </c>
      <c r="AT7" s="203">
        <f>(AO7+AQ7+AR7)*2/12</f>
        <v>20.40822222222222</v>
      </c>
      <c r="AU7" s="204">
        <f>AO7+AR7+AT7</f>
        <v>137.24522222222222</v>
      </c>
    </row>
    <row r="8" spans="1:47" s="94" customFormat="1" ht="24.75" customHeight="1">
      <c r="A8" s="75">
        <v>4</v>
      </c>
      <c r="B8" s="76">
        <v>1</v>
      </c>
      <c r="C8" s="76">
        <v>1</v>
      </c>
      <c r="D8" s="77" t="s">
        <v>96</v>
      </c>
      <c r="E8" s="77" t="s">
        <v>52</v>
      </c>
      <c r="F8" s="77" t="s">
        <v>97</v>
      </c>
      <c r="G8" s="76" t="s">
        <v>51</v>
      </c>
      <c r="H8" s="78" t="s">
        <v>98</v>
      </c>
      <c r="I8" s="79" t="s">
        <v>22</v>
      </c>
      <c r="J8" s="80" t="s">
        <v>22</v>
      </c>
      <c r="K8" s="81" t="s">
        <v>22</v>
      </c>
      <c r="L8" s="82" t="s">
        <v>22</v>
      </c>
      <c r="M8" s="82" t="s">
        <v>22</v>
      </c>
      <c r="N8" s="82" t="s">
        <v>22</v>
      </c>
      <c r="O8" s="83" t="s">
        <v>99</v>
      </c>
      <c r="P8" s="84">
        <v>0.05714285714285714</v>
      </c>
      <c r="Q8" s="85">
        <v>7</v>
      </c>
      <c r="R8" s="85" t="s">
        <v>49</v>
      </c>
      <c r="S8" s="86">
        <v>38</v>
      </c>
      <c r="T8" s="93">
        <v>118</v>
      </c>
      <c r="U8" s="87" t="s">
        <v>44</v>
      </c>
      <c r="V8" s="87">
        <v>4</v>
      </c>
      <c r="W8" s="87" t="s">
        <v>44</v>
      </c>
      <c r="X8" s="87">
        <v>0</v>
      </c>
      <c r="Y8" s="92" t="s">
        <v>50</v>
      </c>
      <c r="Z8" s="92" t="s">
        <v>100</v>
      </c>
      <c r="AA8" s="90">
        <v>1.6</v>
      </c>
      <c r="AB8" s="88">
        <v>2.13</v>
      </c>
      <c r="AC8" s="89">
        <v>78</v>
      </c>
      <c r="AD8" s="89">
        <v>0</v>
      </c>
      <c r="AE8" s="97">
        <v>0.431</v>
      </c>
      <c r="AF8" s="178">
        <f>AC8*AE8*P8</f>
        <v>1.9210285714285715</v>
      </c>
      <c r="AG8" s="90">
        <f>AF8*3</f>
        <v>5.763085714285714</v>
      </c>
      <c r="AH8" s="90">
        <f>AF8*0.5</f>
        <v>0.9605142857142858</v>
      </c>
      <c r="AI8" s="90">
        <f>AF8</f>
        <v>1.9210285714285715</v>
      </c>
      <c r="AJ8" s="90">
        <v>50</v>
      </c>
      <c r="AK8" s="90">
        <v>0</v>
      </c>
      <c r="AL8" s="104">
        <f>(AG8+AI8+AJ8)*2/12</f>
        <v>9.614019047619047</v>
      </c>
      <c r="AM8" s="108">
        <f>AG8+AJ8+AL8</f>
        <v>65.37710476190476</v>
      </c>
      <c r="AN8" s="98">
        <f>AD8*AE8*P8*2/12</f>
        <v>0</v>
      </c>
      <c r="AO8" s="90">
        <f t="shared" si="0"/>
        <v>0</v>
      </c>
      <c r="AP8" s="90">
        <f>AN8*0.5</f>
        <v>0</v>
      </c>
      <c r="AQ8" s="90">
        <f>AN8</f>
        <v>0</v>
      </c>
      <c r="AR8" s="90">
        <v>0</v>
      </c>
      <c r="AS8" s="90">
        <v>0</v>
      </c>
      <c r="AT8" s="104">
        <f>(AO8+AQ8+AR8)*2/12</f>
        <v>0</v>
      </c>
      <c r="AU8" s="108">
        <f>AO8+AR8+AT8</f>
        <v>0</v>
      </c>
    </row>
    <row r="9" spans="1:47" s="94" customFormat="1" ht="24.75" customHeight="1">
      <c r="A9" s="75">
        <v>4</v>
      </c>
      <c r="B9" s="76">
        <v>1</v>
      </c>
      <c r="C9" s="76">
        <v>2</v>
      </c>
      <c r="D9" s="77" t="s">
        <v>101</v>
      </c>
      <c r="E9" s="77" t="s">
        <v>51</v>
      </c>
      <c r="F9" s="77" t="s">
        <v>22</v>
      </c>
      <c r="G9" s="76" t="s">
        <v>22</v>
      </c>
      <c r="H9" s="78" t="s">
        <v>22</v>
      </c>
      <c r="I9" s="79" t="s">
        <v>22</v>
      </c>
      <c r="J9" s="80" t="s">
        <v>22</v>
      </c>
      <c r="K9" s="81" t="s">
        <v>22</v>
      </c>
      <c r="L9" s="82" t="s">
        <v>22</v>
      </c>
      <c r="M9" s="82" t="s">
        <v>22</v>
      </c>
      <c r="N9" s="82" t="s">
        <v>22</v>
      </c>
      <c r="O9" s="83" t="s">
        <v>102</v>
      </c>
      <c r="P9" s="84">
        <v>0</v>
      </c>
      <c r="Q9" s="85">
        <v>7</v>
      </c>
      <c r="R9" s="85" t="s">
        <v>49</v>
      </c>
      <c r="S9" s="86">
        <v>38</v>
      </c>
      <c r="T9" s="93">
        <v>118</v>
      </c>
      <c r="U9" s="87" t="s">
        <v>44</v>
      </c>
      <c r="V9" s="87">
        <v>4</v>
      </c>
      <c r="W9" s="87" t="s">
        <v>44</v>
      </c>
      <c r="X9" s="87">
        <v>0</v>
      </c>
      <c r="Y9" s="92" t="s">
        <v>50</v>
      </c>
      <c r="Z9" s="92" t="s">
        <v>100</v>
      </c>
      <c r="AA9" s="90">
        <v>1.6</v>
      </c>
      <c r="AB9" s="88">
        <v>2.13</v>
      </c>
      <c r="AC9" s="89">
        <v>78</v>
      </c>
      <c r="AD9" s="89">
        <v>0</v>
      </c>
      <c r="AE9" s="97">
        <v>0.431</v>
      </c>
      <c r="AF9" s="178">
        <f>AC9*AE9*P9</f>
        <v>0</v>
      </c>
      <c r="AG9" s="90">
        <f>AF9*3</f>
        <v>0</v>
      </c>
      <c r="AH9" s="90">
        <f>AF9*0.5</f>
        <v>0</v>
      </c>
      <c r="AI9" s="90">
        <f>AF9</f>
        <v>0</v>
      </c>
      <c r="AJ9" s="90">
        <v>0</v>
      </c>
      <c r="AK9" s="90">
        <v>0</v>
      </c>
      <c r="AL9" s="104">
        <f>(AG9+AI9+AJ9)*2/12</f>
        <v>0</v>
      </c>
      <c r="AM9" s="108">
        <f>AG9+AJ9+AL9</f>
        <v>0</v>
      </c>
      <c r="AN9" s="98">
        <f>AD9*AE9*P9*2/12</f>
        <v>0</v>
      </c>
      <c r="AO9" s="90">
        <f t="shared" si="0"/>
        <v>0</v>
      </c>
      <c r="AP9" s="90">
        <f>AN9*0.5</f>
        <v>0</v>
      </c>
      <c r="AQ9" s="90">
        <f>AN9</f>
        <v>0</v>
      </c>
      <c r="AR9" s="90">
        <v>0</v>
      </c>
      <c r="AS9" s="90">
        <v>0</v>
      </c>
      <c r="AT9" s="104">
        <f>(AO9+AQ9+AR9)*2/12</f>
        <v>0</v>
      </c>
      <c r="AU9" s="108">
        <f>AO9+AR9+AT9</f>
        <v>0</v>
      </c>
    </row>
    <row r="10" spans="1:47" s="94" customFormat="1" ht="24.75" customHeight="1">
      <c r="A10" s="75">
        <v>4</v>
      </c>
      <c r="B10" s="76">
        <v>1</v>
      </c>
      <c r="C10" s="76">
        <v>3</v>
      </c>
      <c r="D10" s="77" t="s">
        <v>103</v>
      </c>
      <c r="E10" s="77" t="s">
        <v>46</v>
      </c>
      <c r="F10" s="77" t="s">
        <v>22</v>
      </c>
      <c r="G10" s="76" t="s">
        <v>51</v>
      </c>
      <c r="H10" s="78">
        <v>12947</v>
      </c>
      <c r="I10" s="79" t="s">
        <v>104</v>
      </c>
      <c r="J10" s="80" t="s">
        <v>22</v>
      </c>
      <c r="K10" s="81" t="s">
        <v>22</v>
      </c>
      <c r="L10" s="82" t="s">
        <v>22</v>
      </c>
      <c r="M10" s="82" t="s">
        <v>22</v>
      </c>
      <c r="N10" s="82" t="s">
        <v>22</v>
      </c>
      <c r="O10" s="83" t="s">
        <v>105</v>
      </c>
      <c r="P10" s="84">
        <v>0.09642857142857143</v>
      </c>
      <c r="Q10" s="85">
        <v>7</v>
      </c>
      <c r="R10" s="85" t="s">
        <v>49</v>
      </c>
      <c r="S10" s="86">
        <v>38</v>
      </c>
      <c r="T10" s="93">
        <v>118</v>
      </c>
      <c r="U10" s="87" t="s">
        <v>44</v>
      </c>
      <c r="V10" s="87">
        <v>4</v>
      </c>
      <c r="W10" s="87" t="s">
        <v>44</v>
      </c>
      <c r="X10" s="87">
        <v>0</v>
      </c>
      <c r="Y10" s="92" t="s">
        <v>50</v>
      </c>
      <c r="Z10" s="92" t="s">
        <v>100</v>
      </c>
      <c r="AA10" s="90">
        <v>1.6</v>
      </c>
      <c r="AB10" s="88">
        <v>2.13</v>
      </c>
      <c r="AC10" s="89">
        <v>78</v>
      </c>
      <c r="AD10" s="89">
        <v>0</v>
      </c>
      <c r="AE10" s="97">
        <v>0.431</v>
      </c>
      <c r="AF10" s="178">
        <f>AC10*AE10*P10</f>
        <v>3.241735714285715</v>
      </c>
      <c r="AG10" s="90">
        <f>AF10*3</f>
        <v>9.725207142857144</v>
      </c>
      <c r="AH10" s="90">
        <f>AF10*0.5</f>
        <v>1.6208678571428574</v>
      </c>
      <c r="AI10" s="90">
        <f>AF10</f>
        <v>3.241735714285715</v>
      </c>
      <c r="AJ10" s="90">
        <v>50</v>
      </c>
      <c r="AK10" s="90">
        <v>0</v>
      </c>
      <c r="AL10" s="104">
        <f>(AG10+AI10+AJ10)*2/12</f>
        <v>10.494490476190476</v>
      </c>
      <c r="AM10" s="108">
        <f>AG10+AJ10+AL10</f>
        <v>70.21969761904762</v>
      </c>
      <c r="AN10" s="98">
        <f>AD10*AE10*P10*2/12</f>
        <v>0</v>
      </c>
      <c r="AO10" s="90">
        <f t="shared" si="0"/>
        <v>0</v>
      </c>
      <c r="AP10" s="90">
        <f>AN10*0.5</f>
        <v>0</v>
      </c>
      <c r="AQ10" s="90">
        <f>AN10</f>
        <v>0</v>
      </c>
      <c r="AR10" s="90">
        <v>0</v>
      </c>
      <c r="AS10" s="90">
        <v>0</v>
      </c>
      <c r="AT10" s="104">
        <f>(AO10+AQ10+AR10)*2/12</f>
        <v>0</v>
      </c>
      <c r="AU10" s="108">
        <f>AO10+AR10+AT10</f>
        <v>0</v>
      </c>
    </row>
    <row r="11" spans="1:47" s="94" customFormat="1" ht="24.75" customHeight="1">
      <c r="A11" s="75">
        <v>4</v>
      </c>
      <c r="B11" s="76">
        <v>1</v>
      </c>
      <c r="C11" s="76">
        <v>4</v>
      </c>
      <c r="D11" s="77" t="s">
        <v>103</v>
      </c>
      <c r="E11" s="77" t="s">
        <v>106</v>
      </c>
      <c r="F11" s="77" t="s">
        <v>22</v>
      </c>
      <c r="G11" s="76" t="s">
        <v>51</v>
      </c>
      <c r="H11" s="78">
        <v>4852</v>
      </c>
      <c r="I11" s="79" t="s">
        <v>107</v>
      </c>
      <c r="J11" s="80" t="s">
        <v>22</v>
      </c>
      <c r="K11" s="81" t="s">
        <v>22</v>
      </c>
      <c r="L11" s="82" t="s">
        <v>22</v>
      </c>
      <c r="M11" s="82" t="s">
        <v>22</v>
      </c>
      <c r="N11" s="82" t="s">
        <v>22</v>
      </c>
      <c r="O11" s="83" t="s">
        <v>99</v>
      </c>
      <c r="P11" s="84">
        <v>0.08571428571428572</v>
      </c>
      <c r="Q11" s="85">
        <v>7</v>
      </c>
      <c r="R11" s="85" t="s">
        <v>49</v>
      </c>
      <c r="S11" s="86">
        <v>38</v>
      </c>
      <c r="T11" s="93">
        <v>118</v>
      </c>
      <c r="U11" s="87" t="s">
        <v>44</v>
      </c>
      <c r="V11" s="87">
        <v>4</v>
      </c>
      <c r="W11" s="87" t="s">
        <v>44</v>
      </c>
      <c r="X11" s="87">
        <v>0</v>
      </c>
      <c r="Y11" s="92" t="s">
        <v>50</v>
      </c>
      <c r="Z11" s="92" t="s">
        <v>100</v>
      </c>
      <c r="AA11" s="90">
        <v>1.6</v>
      </c>
      <c r="AB11" s="88">
        <v>2.13</v>
      </c>
      <c r="AC11" s="89">
        <v>78</v>
      </c>
      <c r="AD11" s="89">
        <v>0</v>
      </c>
      <c r="AE11" s="97">
        <v>0.431</v>
      </c>
      <c r="AF11" s="178">
        <f>AC11*AE11*P11</f>
        <v>2.881542857142857</v>
      </c>
      <c r="AG11" s="90">
        <f>AF11*3</f>
        <v>8.644628571428571</v>
      </c>
      <c r="AH11" s="90">
        <f>AF11*0.5</f>
        <v>1.4407714285714286</v>
      </c>
      <c r="AI11" s="90">
        <f>AF11</f>
        <v>2.881542857142857</v>
      </c>
      <c r="AJ11" s="90">
        <v>50</v>
      </c>
      <c r="AK11" s="90">
        <v>0</v>
      </c>
      <c r="AL11" s="104">
        <f>(AG11+AI11+AJ11)*2/12</f>
        <v>10.254361904761906</v>
      </c>
      <c r="AM11" s="108">
        <f>AG11+AJ11+AL11</f>
        <v>68.89899047619048</v>
      </c>
      <c r="AN11" s="98">
        <f>AD11*AE11*P11*2/12</f>
        <v>0</v>
      </c>
      <c r="AO11" s="90">
        <f t="shared" si="0"/>
        <v>0</v>
      </c>
      <c r="AP11" s="90">
        <f>AN11*0.5</f>
        <v>0</v>
      </c>
      <c r="AQ11" s="90">
        <f>AN11</f>
        <v>0</v>
      </c>
      <c r="AR11" s="90">
        <v>0</v>
      </c>
      <c r="AS11" s="90">
        <v>0</v>
      </c>
      <c r="AT11" s="104">
        <f>(AO11+AQ11+AR11)*2/12</f>
        <v>0</v>
      </c>
      <c r="AU11" s="108">
        <f>AO11+AR11+AT11</f>
        <v>0</v>
      </c>
    </row>
    <row r="12" spans="1:47" s="94" customFormat="1" ht="24.75" customHeight="1">
      <c r="A12" s="75">
        <v>4</v>
      </c>
      <c r="B12" s="76">
        <v>1</v>
      </c>
      <c r="C12" s="76">
        <v>5</v>
      </c>
      <c r="D12" s="77" t="s">
        <v>103</v>
      </c>
      <c r="E12" s="77" t="s">
        <v>47</v>
      </c>
      <c r="F12" s="77" t="s">
        <v>45</v>
      </c>
      <c r="G12" s="76" t="s">
        <v>51</v>
      </c>
      <c r="H12" s="78">
        <v>6040</v>
      </c>
      <c r="I12" s="79" t="s">
        <v>22</v>
      </c>
      <c r="J12" s="80" t="s">
        <v>22</v>
      </c>
      <c r="K12" s="81" t="s">
        <v>22</v>
      </c>
      <c r="L12" s="82" t="s">
        <v>22</v>
      </c>
      <c r="M12" s="82" t="s">
        <v>22</v>
      </c>
      <c r="N12" s="82" t="s">
        <v>22</v>
      </c>
      <c r="O12" s="83" t="s">
        <v>105</v>
      </c>
      <c r="P12" s="84">
        <v>0.19285714285714287</v>
      </c>
      <c r="Q12" s="85">
        <v>7</v>
      </c>
      <c r="R12" s="85" t="s">
        <v>49</v>
      </c>
      <c r="S12" s="86">
        <v>38</v>
      </c>
      <c r="T12" s="93">
        <v>118</v>
      </c>
      <c r="U12" s="87" t="s">
        <v>44</v>
      </c>
      <c r="V12" s="87">
        <v>4</v>
      </c>
      <c r="W12" s="87" t="s">
        <v>44</v>
      </c>
      <c r="X12" s="87">
        <v>0</v>
      </c>
      <c r="Y12" s="92" t="s">
        <v>50</v>
      </c>
      <c r="Z12" s="92" t="s">
        <v>100</v>
      </c>
      <c r="AA12" s="90">
        <v>1.6</v>
      </c>
      <c r="AB12" s="88">
        <v>2.13</v>
      </c>
      <c r="AC12" s="89">
        <v>78</v>
      </c>
      <c r="AD12" s="89">
        <v>0</v>
      </c>
      <c r="AE12" s="97">
        <v>0.431</v>
      </c>
      <c r="AF12" s="178">
        <f>AC12*AE12*P12</f>
        <v>6.48347142857143</v>
      </c>
      <c r="AG12" s="90">
        <f>AF12*3</f>
        <v>19.450414285714288</v>
      </c>
      <c r="AH12" s="90">
        <f>AF12*0.5</f>
        <v>3.241735714285715</v>
      </c>
      <c r="AI12" s="90">
        <f>AF12</f>
        <v>6.48347142857143</v>
      </c>
      <c r="AJ12" s="90">
        <v>50</v>
      </c>
      <c r="AK12" s="90">
        <v>0</v>
      </c>
      <c r="AL12" s="104">
        <f>(AG12+AI12+AJ12)*2/12</f>
        <v>12.65564761904762</v>
      </c>
      <c r="AM12" s="108">
        <f>AG12+AJ12+AL12</f>
        <v>82.1060619047619</v>
      </c>
      <c r="AN12" s="98">
        <f>AD12*AE12*P12*2/12</f>
        <v>0</v>
      </c>
      <c r="AO12" s="90">
        <f t="shared" si="0"/>
        <v>0</v>
      </c>
      <c r="AP12" s="90">
        <f>AN12*0.5</f>
        <v>0</v>
      </c>
      <c r="AQ12" s="90">
        <f>AN12</f>
        <v>0</v>
      </c>
      <c r="AR12" s="90">
        <v>0</v>
      </c>
      <c r="AS12" s="90">
        <v>0</v>
      </c>
      <c r="AT12" s="104">
        <f>(AO12+AQ12+AR12)*2/12</f>
        <v>0</v>
      </c>
      <c r="AU12" s="108">
        <f>AO12+AR12+AT12</f>
        <v>0</v>
      </c>
    </row>
    <row r="13" spans="1:47" s="94" customFormat="1" ht="24.75" customHeight="1">
      <c r="A13" s="75">
        <v>4</v>
      </c>
      <c r="B13" s="76">
        <v>1</v>
      </c>
      <c r="C13" s="76">
        <v>6</v>
      </c>
      <c r="D13" s="77" t="s">
        <v>103</v>
      </c>
      <c r="E13" s="77" t="s">
        <v>108</v>
      </c>
      <c r="F13" s="77" t="s">
        <v>22</v>
      </c>
      <c r="G13" s="76" t="s">
        <v>51</v>
      </c>
      <c r="H13" s="78">
        <v>11977</v>
      </c>
      <c r="I13" s="79" t="s">
        <v>109</v>
      </c>
      <c r="J13" s="80" t="s">
        <v>22</v>
      </c>
      <c r="K13" s="81" t="s">
        <v>22</v>
      </c>
      <c r="L13" s="82" t="s">
        <v>22</v>
      </c>
      <c r="M13" s="82" t="s">
        <v>22</v>
      </c>
      <c r="N13" s="82" t="s">
        <v>22</v>
      </c>
      <c r="O13" s="83" t="s">
        <v>99</v>
      </c>
      <c r="P13" s="84">
        <v>0.09642857142857143</v>
      </c>
      <c r="Q13" s="85">
        <v>7</v>
      </c>
      <c r="R13" s="85" t="s">
        <v>49</v>
      </c>
      <c r="S13" s="86">
        <v>38</v>
      </c>
      <c r="T13" s="93">
        <v>118</v>
      </c>
      <c r="U13" s="87" t="s">
        <v>44</v>
      </c>
      <c r="V13" s="87">
        <v>4</v>
      </c>
      <c r="W13" s="87" t="s">
        <v>44</v>
      </c>
      <c r="X13" s="87">
        <v>0</v>
      </c>
      <c r="Y13" s="92" t="s">
        <v>50</v>
      </c>
      <c r="Z13" s="92" t="s">
        <v>100</v>
      </c>
      <c r="AA13" s="90">
        <v>1.6</v>
      </c>
      <c r="AB13" s="88">
        <v>2.13</v>
      </c>
      <c r="AC13" s="89">
        <v>78</v>
      </c>
      <c r="AD13" s="89">
        <v>0</v>
      </c>
      <c r="AE13" s="97">
        <v>0.431</v>
      </c>
      <c r="AF13" s="178">
        <f>AC13*AE13*P13</f>
        <v>3.241735714285715</v>
      </c>
      <c r="AG13" s="90">
        <f>AF13*3</f>
        <v>9.725207142857144</v>
      </c>
      <c r="AH13" s="90">
        <f>AF13*0.5</f>
        <v>1.6208678571428574</v>
      </c>
      <c r="AI13" s="90">
        <f>AF13</f>
        <v>3.241735714285715</v>
      </c>
      <c r="AJ13" s="90">
        <v>50</v>
      </c>
      <c r="AK13" s="90">
        <v>0</v>
      </c>
      <c r="AL13" s="104">
        <f>(AG13+AI13+AJ13)*2/12</f>
        <v>10.494490476190476</v>
      </c>
      <c r="AM13" s="108">
        <f>AG13+AJ13+AL13</f>
        <v>70.21969761904762</v>
      </c>
      <c r="AN13" s="98">
        <f>AD13*AE13*P13*2/12</f>
        <v>0</v>
      </c>
      <c r="AO13" s="90">
        <f t="shared" si="0"/>
        <v>0</v>
      </c>
      <c r="AP13" s="90">
        <f>AN13*0.5</f>
        <v>0</v>
      </c>
      <c r="AQ13" s="90">
        <f>AN13</f>
        <v>0</v>
      </c>
      <c r="AR13" s="90">
        <v>0</v>
      </c>
      <c r="AS13" s="90">
        <v>0</v>
      </c>
      <c r="AT13" s="104">
        <f>(AO13+AQ13+AR13)*2/12</f>
        <v>0</v>
      </c>
      <c r="AU13" s="108">
        <f>AO13+AR13+AT13</f>
        <v>0</v>
      </c>
    </row>
    <row r="14" spans="1:47" s="94" customFormat="1" ht="24.75" customHeight="1">
      <c r="A14" s="75">
        <v>4</v>
      </c>
      <c r="B14" s="76">
        <v>1</v>
      </c>
      <c r="C14" s="76">
        <v>7</v>
      </c>
      <c r="D14" s="77" t="s">
        <v>103</v>
      </c>
      <c r="E14" s="77" t="s">
        <v>110</v>
      </c>
      <c r="F14" s="77" t="s">
        <v>45</v>
      </c>
      <c r="G14" s="76" t="s">
        <v>51</v>
      </c>
      <c r="H14" s="78">
        <v>3149</v>
      </c>
      <c r="I14" s="79" t="s">
        <v>22</v>
      </c>
      <c r="J14" s="80" t="s">
        <v>22</v>
      </c>
      <c r="K14" s="81" t="s">
        <v>22</v>
      </c>
      <c r="L14" s="82" t="s">
        <v>22</v>
      </c>
      <c r="M14" s="82" t="s">
        <v>22</v>
      </c>
      <c r="N14" s="82" t="s">
        <v>22</v>
      </c>
      <c r="O14" s="83" t="s">
        <v>105</v>
      </c>
      <c r="P14" s="84">
        <v>0.19285714285714287</v>
      </c>
      <c r="Q14" s="85">
        <v>7</v>
      </c>
      <c r="R14" s="85" t="s">
        <v>49</v>
      </c>
      <c r="S14" s="86">
        <v>38</v>
      </c>
      <c r="T14" s="93">
        <v>118</v>
      </c>
      <c r="U14" s="87" t="s">
        <v>44</v>
      </c>
      <c r="V14" s="87">
        <v>4</v>
      </c>
      <c r="W14" s="87" t="s">
        <v>44</v>
      </c>
      <c r="X14" s="87">
        <v>0</v>
      </c>
      <c r="Y14" s="92" t="s">
        <v>50</v>
      </c>
      <c r="Z14" s="92" t="s">
        <v>100</v>
      </c>
      <c r="AA14" s="90">
        <v>1.6</v>
      </c>
      <c r="AB14" s="88">
        <v>2.13</v>
      </c>
      <c r="AC14" s="89">
        <v>78</v>
      </c>
      <c r="AD14" s="89">
        <v>0</v>
      </c>
      <c r="AE14" s="97">
        <v>0.431</v>
      </c>
      <c r="AF14" s="178">
        <f>AC14*AE14*P14</f>
        <v>6.48347142857143</v>
      </c>
      <c r="AG14" s="90">
        <f>AF14*3</f>
        <v>19.450414285714288</v>
      </c>
      <c r="AH14" s="90">
        <f>AF14*0.5</f>
        <v>3.241735714285715</v>
      </c>
      <c r="AI14" s="90">
        <f>AF14</f>
        <v>6.48347142857143</v>
      </c>
      <c r="AJ14" s="90">
        <v>50</v>
      </c>
      <c r="AK14" s="90">
        <v>0</v>
      </c>
      <c r="AL14" s="104">
        <f>(AG14+AI14+AJ14)*2/12</f>
        <v>12.65564761904762</v>
      </c>
      <c r="AM14" s="108">
        <f>AG14+AJ14+AL14</f>
        <v>82.1060619047619</v>
      </c>
      <c r="AN14" s="98">
        <f>AD14*AE14*P14*2/12</f>
        <v>0</v>
      </c>
      <c r="AO14" s="90">
        <f t="shared" si="0"/>
        <v>0</v>
      </c>
      <c r="AP14" s="90">
        <f>AN14*0.5</f>
        <v>0</v>
      </c>
      <c r="AQ14" s="90">
        <f>AN14</f>
        <v>0</v>
      </c>
      <c r="AR14" s="90">
        <v>0</v>
      </c>
      <c r="AS14" s="90">
        <v>0</v>
      </c>
      <c r="AT14" s="104">
        <f>(AO14+AQ14+AR14)*2/12</f>
        <v>0</v>
      </c>
      <c r="AU14" s="108">
        <f>AO14+AR14+AT14</f>
        <v>0</v>
      </c>
    </row>
    <row r="15" spans="1:47" s="94" customFormat="1" ht="24.75" customHeight="1">
      <c r="A15" s="75">
        <v>4</v>
      </c>
      <c r="B15" s="76">
        <v>1</v>
      </c>
      <c r="C15" s="76">
        <v>8</v>
      </c>
      <c r="D15" s="77" t="s">
        <v>103</v>
      </c>
      <c r="E15" s="77" t="s">
        <v>53</v>
      </c>
      <c r="F15" s="77" t="s">
        <v>22</v>
      </c>
      <c r="G15" s="76" t="s">
        <v>51</v>
      </c>
      <c r="H15" s="78">
        <v>8164</v>
      </c>
      <c r="I15" s="79" t="s">
        <v>111</v>
      </c>
      <c r="J15" s="80" t="s">
        <v>22</v>
      </c>
      <c r="K15" s="81" t="s">
        <v>22</v>
      </c>
      <c r="L15" s="82" t="s">
        <v>22</v>
      </c>
      <c r="M15" s="82" t="s">
        <v>22</v>
      </c>
      <c r="N15" s="82" t="s">
        <v>22</v>
      </c>
      <c r="O15" s="83" t="s">
        <v>105</v>
      </c>
      <c r="P15" s="84">
        <v>0.19285714285714287</v>
      </c>
      <c r="Q15" s="85">
        <v>7</v>
      </c>
      <c r="R15" s="85" t="s">
        <v>49</v>
      </c>
      <c r="S15" s="86">
        <v>38</v>
      </c>
      <c r="T15" s="93">
        <v>118</v>
      </c>
      <c r="U15" s="87" t="s">
        <v>44</v>
      </c>
      <c r="V15" s="87">
        <v>4</v>
      </c>
      <c r="W15" s="87" t="s">
        <v>44</v>
      </c>
      <c r="X15" s="87">
        <v>0</v>
      </c>
      <c r="Y15" s="92" t="s">
        <v>50</v>
      </c>
      <c r="Z15" s="92" t="s">
        <v>100</v>
      </c>
      <c r="AA15" s="90">
        <v>1.6</v>
      </c>
      <c r="AB15" s="88">
        <v>2.13</v>
      </c>
      <c r="AC15" s="89">
        <v>78</v>
      </c>
      <c r="AD15" s="89">
        <v>0</v>
      </c>
      <c r="AE15" s="97">
        <v>0.431</v>
      </c>
      <c r="AF15" s="178">
        <f>AC15*AE15*P15</f>
        <v>6.48347142857143</v>
      </c>
      <c r="AG15" s="90">
        <f>AF15*3</f>
        <v>19.450414285714288</v>
      </c>
      <c r="AH15" s="90">
        <f>AF15*0.5</f>
        <v>3.241735714285715</v>
      </c>
      <c r="AI15" s="90">
        <f>AF15</f>
        <v>6.48347142857143</v>
      </c>
      <c r="AJ15" s="90">
        <v>50</v>
      </c>
      <c r="AK15" s="90">
        <v>0</v>
      </c>
      <c r="AL15" s="104">
        <f>(AG15+AI15+AJ15)*2/12</f>
        <v>12.65564761904762</v>
      </c>
      <c r="AM15" s="108">
        <f>AG15+AJ15+AL15</f>
        <v>82.1060619047619</v>
      </c>
      <c r="AN15" s="98">
        <f>AD15*AE15*P15*2/12</f>
        <v>0</v>
      </c>
      <c r="AO15" s="90">
        <f t="shared" si="0"/>
        <v>0</v>
      </c>
      <c r="AP15" s="90">
        <f>AN15*0.5</f>
        <v>0</v>
      </c>
      <c r="AQ15" s="90">
        <f>AN15</f>
        <v>0</v>
      </c>
      <c r="AR15" s="90">
        <v>0</v>
      </c>
      <c r="AS15" s="90">
        <v>0</v>
      </c>
      <c r="AT15" s="104">
        <f>(AO15+AQ15+AR15)*2/12</f>
        <v>0</v>
      </c>
      <c r="AU15" s="108">
        <f>AO15+AR15+AT15</f>
        <v>0</v>
      </c>
    </row>
    <row r="16" spans="1:47" s="94" customFormat="1" ht="24.75" customHeight="1">
      <c r="A16" s="75">
        <v>4</v>
      </c>
      <c r="B16" s="76">
        <v>1</v>
      </c>
      <c r="C16" s="76">
        <v>9</v>
      </c>
      <c r="D16" s="77" t="s">
        <v>112</v>
      </c>
      <c r="E16" s="77" t="s">
        <v>113</v>
      </c>
      <c r="F16" s="77" t="s">
        <v>22</v>
      </c>
      <c r="G16" s="76" t="s">
        <v>51</v>
      </c>
      <c r="H16" s="78" t="s">
        <v>22</v>
      </c>
      <c r="I16" s="79" t="s">
        <v>114</v>
      </c>
      <c r="J16" s="80" t="s">
        <v>22</v>
      </c>
      <c r="K16" s="81" t="s">
        <v>22</v>
      </c>
      <c r="L16" s="82" t="s">
        <v>22</v>
      </c>
      <c r="M16" s="82" t="s">
        <v>22</v>
      </c>
      <c r="N16" s="82" t="s">
        <v>22</v>
      </c>
      <c r="O16" s="83" t="s">
        <v>105</v>
      </c>
      <c r="P16" s="84">
        <v>0.08571428571428572</v>
      </c>
      <c r="Q16" s="85">
        <v>7</v>
      </c>
      <c r="R16" s="85" t="s">
        <v>49</v>
      </c>
      <c r="S16" s="86">
        <v>38</v>
      </c>
      <c r="T16" s="93">
        <v>118</v>
      </c>
      <c r="U16" s="87" t="s">
        <v>44</v>
      </c>
      <c r="V16" s="87">
        <v>4</v>
      </c>
      <c r="W16" s="87" t="s">
        <v>44</v>
      </c>
      <c r="X16" s="87">
        <v>0</v>
      </c>
      <c r="Y16" s="92" t="s">
        <v>50</v>
      </c>
      <c r="Z16" s="92" t="s">
        <v>100</v>
      </c>
      <c r="AA16" s="90">
        <v>1.6</v>
      </c>
      <c r="AB16" s="88">
        <v>2.13</v>
      </c>
      <c r="AC16" s="89">
        <v>78</v>
      </c>
      <c r="AD16" s="89">
        <v>0</v>
      </c>
      <c r="AE16" s="97">
        <v>0.431</v>
      </c>
      <c r="AF16" s="178">
        <f>AC16*AE16*P16</f>
        <v>2.881542857142857</v>
      </c>
      <c r="AG16" s="90">
        <f>AF16*3</f>
        <v>8.644628571428571</v>
      </c>
      <c r="AH16" s="90">
        <f>AF16*0.5</f>
        <v>1.4407714285714286</v>
      </c>
      <c r="AI16" s="90">
        <f>AF16</f>
        <v>2.881542857142857</v>
      </c>
      <c r="AJ16" s="90">
        <v>50</v>
      </c>
      <c r="AK16" s="90">
        <v>0</v>
      </c>
      <c r="AL16" s="104">
        <f>(AG16+AI16+AJ16)*2/12</f>
        <v>10.254361904761906</v>
      </c>
      <c r="AM16" s="108">
        <f>AG16+AJ16+AL16</f>
        <v>68.89899047619048</v>
      </c>
      <c r="AN16" s="98">
        <f>AD16*AE16*P16*2/12</f>
        <v>0</v>
      </c>
      <c r="AO16" s="90">
        <f t="shared" si="0"/>
        <v>0</v>
      </c>
      <c r="AP16" s="90">
        <f>AN16*0.5</f>
        <v>0</v>
      </c>
      <c r="AQ16" s="90">
        <f>AN16</f>
        <v>0</v>
      </c>
      <c r="AR16" s="90">
        <v>0</v>
      </c>
      <c r="AS16" s="90">
        <v>0</v>
      </c>
      <c r="AT16" s="104">
        <f>(AO16+AQ16+AR16)*2/12</f>
        <v>0</v>
      </c>
      <c r="AU16" s="108">
        <f>AO16+AR16+AT16</f>
        <v>0</v>
      </c>
    </row>
    <row r="17" spans="1:47" s="94" customFormat="1" ht="24.75" customHeight="1">
      <c r="A17" s="206">
        <v>4</v>
      </c>
      <c r="B17" s="207">
        <v>1</v>
      </c>
      <c r="C17" s="207">
        <v>10</v>
      </c>
      <c r="D17" s="208" t="s">
        <v>115</v>
      </c>
      <c r="E17" s="208" t="s">
        <v>52</v>
      </c>
      <c r="F17" s="208" t="s">
        <v>116</v>
      </c>
      <c r="G17" s="207" t="s">
        <v>22</v>
      </c>
      <c r="H17" s="209" t="s">
        <v>22</v>
      </c>
      <c r="I17" s="210" t="s">
        <v>22</v>
      </c>
      <c r="J17" s="211" t="s">
        <v>22</v>
      </c>
      <c r="K17" s="212" t="s">
        <v>22</v>
      </c>
      <c r="L17" s="213" t="s">
        <v>22</v>
      </c>
      <c r="M17" s="213" t="s">
        <v>22</v>
      </c>
      <c r="N17" s="213" t="s">
        <v>22</v>
      </c>
      <c r="O17" s="214" t="s">
        <v>117</v>
      </c>
      <c r="P17" s="215">
        <v>0</v>
      </c>
      <c r="Q17" s="216">
        <v>7</v>
      </c>
      <c r="R17" s="216" t="s">
        <v>49</v>
      </c>
      <c r="S17" s="217">
        <v>38</v>
      </c>
      <c r="T17" s="218">
        <v>118</v>
      </c>
      <c r="U17" s="219" t="s">
        <v>44</v>
      </c>
      <c r="V17" s="219">
        <v>4</v>
      </c>
      <c r="W17" s="219" t="s">
        <v>44</v>
      </c>
      <c r="X17" s="219">
        <v>0</v>
      </c>
      <c r="Y17" s="220" t="s">
        <v>50</v>
      </c>
      <c r="Z17" s="220" t="s">
        <v>100</v>
      </c>
      <c r="AA17" s="221">
        <v>1.6</v>
      </c>
      <c r="AB17" s="222">
        <v>2.13</v>
      </c>
      <c r="AC17" s="223">
        <v>78</v>
      </c>
      <c r="AD17" s="223">
        <v>0</v>
      </c>
      <c r="AE17" s="224">
        <v>0.431</v>
      </c>
      <c r="AF17" s="225">
        <f>AC17*AE17*P17</f>
        <v>0</v>
      </c>
      <c r="AG17" s="221">
        <f>AF17*3</f>
        <v>0</v>
      </c>
      <c r="AH17" s="221">
        <f>AF17*0.5</f>
        <v>0</v>
      </c>
      <c r="AI17" s="221">
        <f>AF17</f>
        <v>0</v>
      </c>
      <c r="AJ17" s="221">
        <v>0</v>
      </c>
      <c r="AK17" s="221">
        <v>0</v>
      </c>
      <c r="AL17" s="226">
        <f>(AG17+AI17+AJ17)*2/12</f>
        <v>0</v>
      </c>
      <c r="AM17" s="227">
        <f>AG17+AJ17+AL17</f>
        <v>0</v>
      </c>
      <c r="AN17" s="228">
        <f>AD17*AE17*P17*2/12</f>
        <v>0</v>
      </c>
      <c r="AO17" s="221">
        <f t="shared" si="0"/>
        <v>0</v>
      </c>
      <c r="AP17" s="221">
        <f>AN17*0.5</f>
        <v>0</v>
      </c>
      <c r="AQ17" s="221">
        <f>AN17</f>
        <v>0</v>
      </c>
      <c r="AR17" s="221">
        <v>0</v>
      </c>
      <c r="AS17" s="221">
        <v>0</v>
      </c>
      <c r="AT17" s="226">
        <f>(AO17+AQ17+AR17)*2/12</f>
        <v>0</v>
      </c>
      <c r="AU17" s="227">
        <f>AO17+AR17+AT17</f>
        <v>0</v>
      </c>
    </row>
    <row r="18" spans="1:47" s="94" customFormat="1" ht="24.75" customHeight="1">
      <c r="A18" s="30">
        <v>5</v>
      </c>
      <c r="B18" s="31">
        <v>1</v>
      </c>
      <c r="C18" s="31">
        <v>1</v>
      </c>
      <c r="D18" s="32" t="s">
        <v>118</v>
      </c>
      <c r="E18" s="32" t="s">
        <v>119</v>
      </c>
      <c r="F18" s="32" t="s">
        <v>22</v>
      </c>
      <c r="G18" s="31" t="s">
        <v>51</v>
      </c>
      <c r="H18" s="33">
        <v>21431</v>
      </c>
      <c r="I18" s="34" t="s">
        <v>120</v>
      </c>
      <c r="J18" s="35" t="s">
        <v>22</v>
      </c>
      <c r="K18" s="36" t="s">
        <v>22</v>
      </c>
      <c r="L18" s="37" t="s">
        <v>22</v>
      </c>
      <c r="M18" s="37" t="s">
        <v>22</v>
      </c>
      <c r="N18" s="37" t="s">
        <v>22</v>
      </c>
      <c r="O18" s="38" t="s">
        <v>23</v>
      </c>
      <c r="P18" s="39">
        <v>0.5</v>
      </c>
      <c r="Q18" s="40">
        <v>7</v>
      </c>
      <c r="R18" s="40" t="s">
        <v>49</v>
      </c>
      <c r="S18" s="41">
        <v>45</v>
      </c>
      <c r="T18" s="74">
        <v>1</v>
      </c>
      <c r="U18" s="42" t="s">
        <v>54</v>
      </c>
      <c r="V18" s="42">
        <v>2</v>
      </c>
      <c r="W18" s="42" t="s">
        <v>121</v>
      </c>
      <c r="X18" s="42">
        <v>0</v>
      </c>
      <c r="Y18" s="73" t="s">
        <v>122</v>
      </c>
      <c r="Z18" s="73" t="s">
        <v>123</v>
      </c>
      <c r="AA18" s="45">
        <v>1.98</v>
      </c>
      <c r="AB18" s="43">
        <v>1.44</v>
      </c>
      <c r="AC18" s="44">
        <v>1740</v>
      </c>
      <c r="AD18" s="44">
        <v>0</v>
      </c>
      <c r="AE18" s="95">
        <v>0.558</v>
      </c>
      <c r="AF18" s="181">
        <f>AC18*AE18*P18</f>
        <v>485.46000000000004</v>
      </c>
      <c r="AG18" s="45">
        <f>AF18*3</f>
        <v>1456.38</v>
      </c>
      <c r="AH18" s="45">
        <f>AF18*0.5</f>
        <v>242.73000000000002</v>
      </c>
      <c r="AI18" s="45">
        <f>AF18</f>
        <v>485.46000000000004</v>
      </c>
      <c r="AJ18" s="45">
        <v>1000</v>
      </c>
      <c r="AK18" s="45">
        <v>0</v>
      </c>
      <c r="AL18" s="106">
        <f>(AG18+AI18+AJ18)*2/12</f>
        <v>490.3066666666667</v>
      </c>
      <c r="AM18" s="110">
        <f>AG18+AJ18+AL18</f>
        <v>2946.686666666667</v>
      </c>
      <c r="AN18" s="96">
        <f>AD18*AE18*P18*2/12</f>
        <v>0</v>
      </c>
      <c r="AO18" s="45">
        <f t="shared" si="0"/>
        <v>0</v>
      </c>
      <c r="AP18" s="45">
        <f>AN18*0.5</f>
        <v>0</v>
      </c>
      <c r="AQ18" s="45">
        <f>AN18</f>
        <v>0</v>
      </c>
      <c r="AR18" s="45">
        <v>0</v>
      </c>
      <c r="AS18" s="45">
        <v>0</v>
      </c>
      <c r="AT18" s="106">
        <f>(AO18+AQ18+AR18)*2/12</f>
        <v>0</v>
      </c>
      <c r="AU18" s="110">
        <f>AO18+AR18+AT18</f>
        <v>0</v>
      </c>
    </row>
    <row r="19" spans="1:47" s="94" customFormat="1" ht="24.75" customHeight="1">
      <c r="A19" s="46">
        <v>5</v>
      </c>
      <c r="B19" s="47">
        <v>1</v>
      </c>
      <c r="C19" s="47">
        <v>2</v>
      </c>
      <c r="D19" s="48" t="s">
        <v>118</v>
      </c>
      <c r="E19" s="48" t="s">
        <v>124</v>
      </c>
      <c r="F19" s="48" t="s">
        <v>22</v>
      </c>
      <c r="G19" s="47" t="s">
        <v>51</v>
      </c>
      <c r="H19" s="49">
        <v>20213</v>
      </c>
      <c r="I19" s="50" t="s">
        <v>125</v>
      </c>
      <c r="J19" s="51" t="s">
        <v>22</v>
      </c>
      <c r="K19" s="52" t="s">
        <v>22</v>
      </c>
      <c r="L19" s="53" t="s">
        <v>22</v>
      </c>
      <c r="M19" s="53" t="s">
        <v>22</v>
      </c>
      <c r="N19" s="53" t="s">
        <v>22</v>
      </c>
      <c r="O19" s="54" t="s">
        <v>23</v>
      </c>
      <c r="P19" s="55">
        <v>0.5</v>
      </c>
      <c r="Q19" s="56">
        <v>7</v>
      </c>
      <c r="R19" s="56" t="s">
        <v>49</v>
      </c>
      <c r="S19" s="57">
        <v>45</v>
      </c>
      <c r="T19" s="111">
        <v>1</v>
      </c>
      <c r="U19" s="58" t="s">
        <v>54</v>
      </c>
      <c r="V19" s="58">
        <v>2</v>
      </c>
      <c r="W19" s="58" t="s">
        <v>121</v>
      </c>
      <c r="X19" s="58">
        <v>0</v>
      </c>
      <c r="Y19" s="99" t="s">
        <v>122</v>
      </c>
      <c r="Z19" s="99" t="s">
        <v>123</v>
      </c>
      <c r="AA19" s="61">
        <v>1.98</v>
      </c>
      <c r="AB19" s="59">
        <v>1.44</v>
      </c>
      <c r="AC19" s="60">
        <v>1740</v>
      </c>
      <c r="AD19" s="60">
        <v>0</v>
      </c>
      <c r="AE19" s="100">
        <v>0.558</v>
      </c>
      <c r="AF19" s="182">
        <f>AC19*AE19*P19</f>
        <v>485.46000000000004</v>
      </c>
      <c r="AG19" s="61">
        <f>AF19*3</f>
        <v>1456.38</v>
      </c>
      <c r="AH19" s="61">
        <f>AF19*0.5</f>
        <v>242.73000000000002</v>
      </c>
      <c r="AI19" s="61">
        <f>AF19</f>
        <v>485.46000000000004</v>
      </c>
      <c r="AJ19" s="61">
        <v>1000</v>
      </c>
      <c r="AK19" s="61">
        <v>0</v>
      </c>
      <c r="AL19" s="103">
        <f>(AG19+AI19+AJ19)*2/12</f>
        <v>490.3066666666667</v>
      </c>
      <c r="AM19" s="107">
        <f>AG19+AJ19+AL19</f>
        <v>2946.686666666667</v>
      </c>
      <c r="AN19" s="101">
        <f>AD19*AE19*P19*2/12</f>
        <v>0</v>
      </c>
      <c r="AO19" s="61">
        <f t="shared" si="0"/>
        <v>0</v>
      </c>
      <c r="AP19" s="61">
        <f>AN19*0.5</f>
        <v>0</v>
      </c>
      <c r="AQ19" s="61">
        <f>AN19</f>
        <v>0</v>
      </c>
      <c r="AR19" s="61">
        <v>0</v>
      </c>
      <c r="AS19" s="61">
        <v>0</v>
      </c>
      <c r="AT19" s="103">
        <f>(AO19+AQ19+AR19)*2/12</f>
        <v>0</v>
      </c>
      <c r="AU19" s="107">
        <f>AO19+AR19+AT19</f>
        <v>0</v>
      </c>
    </row>
    <row r="20" spans="1:47" s="94" customFormat="1" ht="24.75" customHeight="1" thickBot="1">
      <c r="A20" s="62"/>
      <c r="B20" s="63"/>
      <c r="C20" s="63"/>
      <c r="D20" s="64"/>
      <c r="E20" s="64"/>
      <c r="F20" s="64"/>
      <c r="G20" s="63"/>
      <c r="H20" s="65"/>
      <c r="I20" s="66"/>
      <c r="J20" s="67"/>
      <c r="K20" s="68"/>
      <c r="L20" s="69"/>
      <c r="M20" s="69"/>
      <c r="N20" s="69"/>
      <c r="O20" s="70"/>
      <c r="P20" s="71"/>
      <c r="Q20" s="72"/>
      <c r="R20" s="72"/>
      <c r="S20" s="57"/>
      <c r="T20" s="111"/>
      <c r="U20" s="58"/>
      <c r="V20" s="58"/>
      <c r="W20" s="58"/>
      <c r="X20" s="58"/>
      <c r="Y20" s="99"/>
      <c r="Z20" s="99"/>
      <c r="AA20" s="61"/>
      <c r="AB20" s="59"/>
      <c r="AC20" s="60"/>
      <c r="AD20" s="60"/>
      <c r="AE20" s="100"/>
      <c r="AF20" s="182"/>
      <c r="AG20" s="61"/>
      <c r="AH20" s="61"/>
      <c r="AI20" s="61"/>
      <c r="AJ20" s="61"/>
      <c r="AK20" s="61"/>
      <c r="AL20" s="103"/>
      <c r="AM20" s="107"/>
      <c r="AN20" s="101"/>
      <c r="AO20" s="61"/>
      <c r="AP20" s="61"/>
      <c r="AQ20" s="61"/>
      <c r="AR20" s="61"/>
      <c r="AS20" s="61"/>
      <c r="AT20" s="103"/>
      <c r="AU20" s="107"/>
    </row>
    <row r="21" spans="1:47" ht="24.75" customHeight="1" thickBot="1">
      <c r="A21" s="12"/>
      <c r="B21" s="13"/>
      <c r="C21" s="13"/>
      <c r="D21" s="14"/>
      <c r="E21" s="14"/>
      <c r="F21" s="14"/>
      <c r="G21" s="13"/>
      <c r="H21" s="15"/>
      <c r="I21" s="16"/>
      <c r="J21" s="26"/>
      <c r="K21" s="27"/>
      <c r="L21" s="28"/>
      <c r="M21" s="28"/>
      <c r="N21" s="28"/>
      <c r="O21" s="29"/>
      <c r="P21" s="17"/>
      <c r="Q21" s="18"/>
      <c r="R21" s="229"/>
      <c r="S21" s="123" t="s">
        <v>40</v>
      </c>
      <c r="T21" s="124"/>
      <c r="U21" s="124"/>
      <c r="V21" s="124"/>
      <c r="W21" s="124"/>
      <c r="X21" s="124"/>
      <c r="Y21" s="124"/>
      <c r="Z21" s="124"/>
      <c r="AA21" s="124"/>
      <c r="AB21" s="125"/>
      <c r="AC21" s="23">
        <f>AC4+AC5+AC7+AC8+AC18</f>
        <v>2096</v>
      </c>
      <c r="AD21" s="23">
        <f>AD4+AD5+AD7</f>
        <v>353</v>
      </c>
      <c r="AE21" s="11"/>
      <c r="AF21" s="9">
        <f>SUM(AF4:AF20)</f>
        <v>1224.6100000000001</v>
      </c>
      <c r="AG21" s="9">
        <f>SUM(AG4:AG20)</f>
        <v>3673.83</v>
      </c>
      <c r="AH21" s="9">
        <f>SUM(AH4:AH20)</f>
        <v>612.3050000000001</v>
      </c>
      <c r="AI21" s="9">
        <f>SUM(AI4:AI20)</f>
        <v>1224.6100000000001</v>
      </c>
      <c r="AJ21" s="9">
        <f>SUM(AJ4:AJ20)</f>
        <v>2900</v>
      </c>
      <c r="AK21" s="9">
        <f>SUM(AK4:AK20)</f>
        <v>0</v>
      </c>
      <c r="AL21" s="9">
        <f>SUM(AL4:AL20)</f>
        <v>1299.74</v>
      </c>
      <c r="AM21" s="112">
        <f>SUM(AM4:AM20)</f>
        <v>7873.57</v>
      </c>
      <c r="AN21" s="9">
        <f>SUM(AN4:AN20)</f>
        <v>47.69233333333333</v>
      </c>
      <c r="AO21" s="9">
        <f>SUM(AO4:AO20)</f>
        <v>143.07699999999997</v>
      </c>
      <c r="AP21" s="9">
        <f>SUM(AP4:AP20)</f>
        <v>23.846166666666665</v>
      </c>
      <c r="AQ21" s="9">
        <f>SUM(AQ4:AQ20)</f>
        <v>47.69233333333333</v>
      </c>
      <c r="AR21" s="9">
        <f>SUM(AR4:AR20)</f>
        <v>500</v>
      </c>
      <c r="AS21" s="9">
        <f>SUM(AS4:AS20)</f>
        <v>0</v>
      </c>
      <c r="AT21" s="9">
        <f>SUM(AT4:AT20)</f>
        <v>115.12822222222222</v>
      </c>
      <c r="AU21" s="112">
        <f>SUM(AU4:AU20)</f>
        <v>758.2052222222222</v>
      </c>
    </row>
  </sheetData>
  <mergeCells count="9">
    <mergeCell ref="S21:AB21"/>
    <mergeCell ref="AN1:AU1"/>
    <mergeCell ref="AN2:AU2"/>
    <mergeCell ref="A1:P2"/>
    <mergeCell ref="Q1:AB2"/>
    <mergeCell ref="AC1:AD2"/>
    <mergeCell ref="AE1:AE3"/>
    <mergeCell ref="AF1:AM1"/>
    <mergeCell ref="AF2:AM2"/>
  </mergeCells>
  <printOptions horizontalCentered="1"/>
  <pageMargins left="0.32" right="0.2755905511811024" top="0.74" bottom="0.7874015748031497" header="0.5118110236220472" footer="0.5118110236220472"/>
  <pageSetup horizontalDpi="600" verticalDpi="600" orientation="landscape" paperSize="8" scale="78" r:id="rId1"/>
  <headerFooter alignWithMargins="0">
    <oddHeader>&amp;CPP_DESCRITTIVO VIGGIANELLO</oddHeader>
    <oddFooter>&amp;CPagina &amp;P di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C38" sqref="C38"/>
    </sheetView>
  </sheetViews>
  <sheetFormatPr defaultColWidth="9.140625" defaultRowHeight="12.75"/>
  <cols>
    <col min="2" max="2" width="15.421875" style="0" customWidth="1"/>
    <col min="3" max="3" width="34.421875" style="0" customWidth="1"/>
    <col min="4" max="4" width="19.00390625" style="0" customWidth="1"/>
  </cols>
  <sheetData>
    <row r="1" spans="1:4" ht="18">
      <c r="A1" s="144" t="s">
        <v>59</v>
      </c>
      <c r="B1" s="144"/>
      <c r="C1" s="144"/>
      <c r="D1" s="144"/>
    </row>
    <row r="2" spans="1:4" ht="15">
      <c r="A2" s="145" t="s">
        <v>77</v>
      </c>
      <c r="B2" s="145"/>
      <c r="C2" s="145"/>
      <c r="D2" s="145"/>
    </row>
    <row r="4" ht="14.25">
      <c r="A4" s="113" t="s">
        <v>78</v>
      </c>
    </row>
    <row r="5" ht="15" thickBot="1">
      <c r="A5" s="113"/>
    </row>
    <row r="6" spans="1:4" ht="13.5" customHeight="1" thickTop="1">
      <c r="A6" s="146" t="s">
        <v>79</v>
      </c>
      <c r="B6" s="147"/>
      <c r="C6" s="147"/>
      <c r="D6" s="148"/>
    </row>
    <row r="7" spans="1:4" ht="12.75">
      <c r="A7" s="149"/>
      <c r="B7" s="150"/>
      <c r="C7" s="150"/>
      <c r="D7" s="151"/>
    </row>
    <row r="8" spans="1:4" ht="13.5" thickBot="1">
      <c r="A8" s="152"/>
      <c r="B8" s="153"/>
      <c r="C8" s="153"/>
      <c r="D8" s="154"/>
    </row>
    <row r="9" spans="1:4" ht="13.5" thickTop="1">
      <c r="A9" s="114"/>
      <c r="B9" s="155" t="s">
        <v>60</v>
      </c>
      <c r="C9" s="155"/>
      <c r="D9" s="115">
        <v>4310</v>
      </c>
    </row>
    <row r="10" spans="1:4" ht="12.75">
      <c r="A10" s="117"/>
      <c r="B10" s="142" t="s">
        <v>61</v>
      </c>
      <c r="C10" s="142"/>
      <c r="D10" s="116">
        <v>4550</v>
      </c>
    </row>
    <row r="11" spans="1:4" ht="12.75">
      <c r="A11" s="121"/>
      <c r="B11" s="142" t="s">
        <v>62</v>
      </c>
      <c r="C11" s="142"/>
      <c r="D11" s="116">
        <v>10520</v>
      </c>
    </row>
    <row r="12" spans="1:4" ht="12.75">
      <c r="A12" s="117"/>
      <c r="B12" s="142" t="s">
        <v>63</v>
      </c>
      <c r="C12" s="142"/>
      <c r="D12" s="116">
        <v>11210</v>
      </c>
    </row>
    <row r="13" spans="1:4" ht="12.75">
      <c r="A13" s="117"/>
      <c r="B13" s="142" t="s">
        <v>64</v>
      </c>
      <c r="C13" s="142"/>
      <c r="D13" s="116">
        <v>19750</v>
      </c>
    </row>
    <row r="14" spans="1:4" ht="12.75">
      <c r="A14" s="117"/>
      <c r="B14" s="142" t="s">
        <v>65</v>
      </c>
      <c r="C14" s="142"/>
      <c r="D14" s="116">
        <v>10320</v>
      </c>
    </row>
    <row r="15" spans="1:4" ht="12.75">
      <c r="A15" s="121"/>
      <c r="B15" s="142" t="s">
        <v>66</v>
      </c>
      <c r="C15" s="142"/>
      <c r="D15" s="116">
        <v>7010</v>
      </c>
    </row>
    <row r="16" spans="1:4" ht="12.75">
      <c r="A16" s="117"/>
      <c r="B16" s="142" t="s">
        <v>67</v>
      </c>
      <c r="C16" s="142"/>
      <c r="D16" s="116">
        <v>8490</v>
      </c>
    </row>
    <row r="17" spans="1:4" ht="12.75">
      <c r="A17" s="117"/>
      <c r="B17" s="142" t="s">
        <v>68</v>
      </c>
      <c r="C17" s="142"/>
      <c r="D17" s="116">
        <v>5180</v>
      </c>
    </row>
    <row r="18" spans="1:4" ht="12.75">
      <c r="A18" s="117"/>
      <c r="B18" s="142" t="s">
        <v>69</v>
      </c>
      <c r="C18" s="142"/>
      <c r="D18" s="116">
        <v>5180</v>
      </c>
    </row>
    <row r="19" spans="1:4" ht="12.75">
      <c r="A19" s="121"/>
      <c r="B19" s="142" t="s">
        <v>70</v>
      </c>
      <c r="C19" s="142"/>
      <c r="D19" s="116">
        <v>2570</v>
      </c>
    </row>
    <row r="20" spans="1:4" ht="12.75">
      <c r="A20" s="117"/>
      <c r="B20" s="142" t="s">
        <v>71</v>
      </c>
      <c r="C20" s="142"/>
      <c r="D20" s="119">
        <v>2980</v>
      </c>
    </row>
    <row r="21" spans="1:4" ht="12.75">
      <c r="A21" s="117"/>
      <c r="B21" s="142" t="s">
        <v>72</v>
      </c>
      <c r="C21" s="142"/>
      <c r="D21" s="116">
        <v>2980</v>
      </c>
    </row>
    <row r="22" spans="1:4" ht="12.75">
      <c r="A22" s="117"/>
      <c r="B22" s="142" t="s">
        <v>73</v>
      </c>
      <c r="C22" s="142"/>
      <c r="D22" s="116">
        <v>2050</v>
      </c>
    </row>
    <row r="23" spans="1:4" ht="12.75">
      <c r="A23" s="118"/>
      <c r="B23" s="142" t="s">
        <v>74</v>
      </c>
      <c r="C23" s="142"/>
      <c r="D23" s="116">
        <v>3970</v>
      </c>
    </row>
    <row r="24" spans="1:4" ht="12.75">
      <c r="A24" s="118"/>
      <c r="B24" s="142" t="s">
        <v>75</v>
      </c>
      <c r="C24" s="142"/>
      <c r="D24" s="116">
        <v>5580</v>
      </c>
    </row>
    <row r="25" spans="1:4" ht="13.5" thickBot="1">
      <c r="A25" s="122"/>
      <c r="B25" s="143" t="s">
        <v>76</v>
      </c>
      <c r="C25" s="143"/>
      <c r="D25" s="120">
        <v>7200</v>
      </c>
    </row>
    <row r="26" ht="13.5" thickTop="1"/>
  </sheetData>
  <mergeCells count="20">
    <mergeCell ref="A1:D1"/>
    <mergeCell ref="A2:D2"/>
    <mergeCell ref="A6:D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F23" sqref="F23"/>
    </sheetView>
  </sheetViews>
  <sheetFormatPr defaultColWidth="9.140625" defaultRowHeight="12.75"/>
  <cols>
    <col min="1" max="1" width="49.140625" style="0" customWidth="1"/>
    <col min="2" max="4" width="29.7109375" style="0" customWidth="1"/>
  </cols>
  <sheetData>
    <row r="1" spans="1:4" ht="18">
      <c r="A1" s="144" t="s">
        <v>59</v>
      </c>
      <c r="B1" s="144"/>
      <c r="C1" s="144"/>
      <c r="D1" s="144"/>
    </row>
    <row r="2" spans="1:4" ht="15">
      <c r="A2" s="145" t="s">
        <v>77</v>
      </c>
      <c r="B2" s="145"/>
      <c r="C2" s="145"/>
      <c r="D2" s="145"/>
    </row>
    <row r="4" ht="14.25">
      <c r="A4" s="113" t="s">
        <v>126</v>
      </c>
    </row>
    <row r="5" ht="14.25">
      <c r="A5" s="113"/>
    </row>
    <row r="8" spans="1:6" ht="15">
      <c r="A8" s="230" t="s">
        <v>10</v>
      </c>
      <c r="B8" s="231" t="s">
        <v>127</v>
      </c>
      <c r="C8" s="231" t="s">
        <v>128</v>
      </c>
      <c r="D8" s="230" t="s">
        <v>129</v>
      </c>
      <c r="E8" s="232"/>
      <c r="F8" s="232"/>
    </row>
    <row r="9" spans="1:4" ht="12.75">
      <c r="A9" s="233"/>
      <c r="B9" s="234" t="s">
        <v>130</v>
      </c>
      <c r="C9" s="234" t="s">
        <v>130</v>
      </c>
      <c r="D9" s="234" t="s">
        <v>130</v>
      </c>
    </row>
    <row r="10" spans="1:4" ht="30" customHeight="1">
      <c r="A10" s="235" t="s">
        <v>134</v>
      </c>
      <c r="B10" s="236">
        <f>Viggianello!AM21</f>
        <v>7873.57</v>
      </c>
      <c r="C10" s="237">
        <f>Viggianello!AU21</f>
        <v>758.2052222222222</v>
      </c>
      <c r="D10" s="237">
        <f>SUM(B10:C10)</f>
        <v>8631.775222222223</v>
      </c>
    </row>
    <row r="11" spans="1:4" ht="30" customHeight="1">
      <c r="A11" s="238" t="s">
        <v>131</v>
      </c>
      <c r="B11" s="239">
        <f>SUM(B10:B10)</f>
        <v>7873.57</v>
      </c>
      <c r="C11" s="240">
        <f>SUM(C10:C10)</f>
        <v>758.2052222222222</v>
      </c>
      <c r="D11" s="240">
        <f>SUM(D10:D10)</f>
        <v>8631.775222222223</v>
      </c>
    </row>
    <row r="12" spans="1:4" ht="30" customHeight="1">
      <c r="A12" s="241" t="s">
        <v>132</v>
      </c>
      <c r="B12" s="242"/>
      <c r="C12" s="243"/>
      <c r="D12" s="240">
        <v>10000</v>
      </c>
    </row>
    <row r="13" spans="1:4" ht="30" customHeight="1">
      <c r="A13" s="244" t="s">
        <v>133</v>
      </c>
      <c r="B13" s="245"/>
      <c r="C13" s="246"/>
      <c r="D13" s="247">
        <f>D11+D12</f>
        <v>18631.775222222223</v>
      </c>
    </row>
    <row r="14" spans="1:4" ht="14.25">
      <c r="A14" s="232"/>
      <c r="B14" s="232"/>
      <c r="C14" s="232"/>
      <c r="D14" s="232"/>
    </row>
    <row r="19" ht="12.75">
      <c r="C19" t="s">
        <v>22</v>
      </c>
    </row>
    <row r="26" ht="12.75">
      <c r="B26" t="s">
        <v>22</v>
      </c>
    </row>
  </sheetData>
  <mergeCells count="4">
    <mergeCell ref="B12:C12"/>
    <mergeCell ref="A13:C13"/>
    <mergeCell ref="A1:D1"/>
    <mergeCell ref="A2:D2"/>
  </mergeCells>
  <printOptions/>
  <pageMargins left="0.52" right="0.23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Potenza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paolo.bochicchio</dc:creator>
  <cp:keywords/>
  <dc:description/>
  <cp:lastModifiedBy>gpietro.forastiere</cp:lastModifiedBy>
  <cp:lastPrinted>2007-06-14T15:58:47Z</cp:lastPrinted>
  <dcterms:created xsi:type="dcterms:W3CDTF">2004-10-20T11:02:18Z</dcterms:created>
  <dcterms:modified xsi:type="dcterms:W3CDTF">2007-06-14T16:00:09Z</dcterms:modified>
  <cp:category/>
  <cp:version/>
  <cp:contentType/>
  <cp:contentStatus/>
</cp:coreProperties>
</file>