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2"/>
  </bookViews>
  <sheets>
    <sheet name="Allegato C2.1" sheetId="1" r:id="rId1"/>
    <sheet name="Allegato C2.2" sheetId="2" r:id="rId2"/>
    <sheet name="Allegato C2.3" sheetId="3" r:id="rId3"/>
  </sheets>
  <definedNames>
    <definedName name="_Toc177957974" localSheetId="0">'Allegato C2.1'!#REF!</definedName>
    <definedName name="_Toc177957974" localSheetId="1">'Allegato C2.2'!#REF!</definedName>
    <definedName name="_Toc177957974" localSheetId="2">'Allegato C2.3'!#REF!</definedName>
    <definedName name="_Toc177957975" localSheetId="0">'Allegato C2.1'!#REF!</definedName>
    <definedName name="_Toc177957975" localSheetId="1">'Allegato C2.2'!#REF!</definedName>
    <definedName name="_Toc177957975" localSheetId="2">'Allegato C2.3'!#REF!</definedName>
    <definedName name="_xlnm.Print_Area" localSheetId="0">'Allegato C2.1'!$A$1:$F$14</definedName>
    <definedName name="_xlnm.Print_Area" localSheetId="1">'Allegato C2.2'!$A$1:$R$22</definedName>
    <definedName name="_xlnm.Print_Area" localSheetId="2">'Allegato C2.3'!$A$1:$G$19</definedName>
  </definedNames>
  <calcPr fullCalcOnLoad="1"/>
</workbook>
</file>

<file path=xl/comments2.xml><?xml version="1.0" encoding="utf-8"?>
<comments xmlns="http://schemas.openxmlformats.org/spreadsheetml/2006/main">
  <authors>
    <author>ViFiore [REG-BAS]</author>
  </authors>
  <commentList>
    <comment ref="M10" authorId="0">
      <text>
        <r>
          <rPr>
            <sz val="10"/>
            <rFont val="Tahoma"/>
            <family val="2"/>
          </rPr>
          <t xml:space="preserve">2 AASSL, 1 ASR, 1 IRCCS, 8 Enti str. = max 12 Integrazione sistemi </t>
        </r>
      </text>
    </comment>
  </commentList>
</comments>
</file>

<file path=xl/sharedStrings.xml><?xml version="1.0" encoding="utf-8"?>
<sst xmlns="http://schemas.openxmlformats.org/spreadsheetml/2006/main" count="131" uniqueCount="100">
  <si>
    <t>TOTALE</t>
  </si>
  <si>
    <t>Operatore</t>
  </si>
  <si>
    <t>( a )</t>
  </si>
  <si>
    <t>( b )</t>
  </si>
  <si>
    <t>( c = a * b )</t>
  </si>
  <si>
    <t>Offerta economica</t>
  </si>
  <si>
    <t>Elemento di fornitura</t>
  </si>
  <si>
    <t>Importo a base d'asta 
(IVA esclusa)</t>
  </si>
  <si>
    <t>IVA
( 20% )</t>
  </si>
  <si>
    <t>Progettista</t>
  </si>
  <si>
    <t>Analista Programmatore</t>
  </si>
  <si>
    <t>Stima dell'impegno delle diverse figure prof. all'esecuzione dell'attività
( % )</t>
  </si>
  <si>
    <t>Tariffa giornaliera offerta,
per figura professionale
(IVA esclusa)</t>
  </si>
  <si>
    <t>Tariffa giornaliera  offerta per il mix di figure professionali impegnate
(IVA esclusa)</t>
  </si>
  <si>
    <t>algoritmi di calcolo</t>
  </si>
  <si>
    <t xml:space="preserve"> Importo offerto
(IVA inclusa)</t>
  </si>
  <si>
    <t>Figura professionale</t>
  </si>
  <si>
    <t>NOTA 1: la "Tariffa giornaliera  offerta per il mix di figure professionali" va determinata sulla base della apposita tabella di seguito riportata</t>
  </si>
  <si>
    <t>Oneri per la sicurezza</t>
  </si>
  <si>
    <t xml:space="preserve">Stima Base d'Asta - LINEA 1 </t>
  </si>
  <si>
    <t>Stima Base d'Asta - LINEA 2</t>
  </si>
  <si>
    <t xml:space="preserve"> Importo offerto
(IVA esclusa)</t>
  </si>
  <si>
    <t>% Ribasso d'asta</t>
  </si>
  <si>
    <t>Programmatore</t>
  </si>
  <si>
    <t>Formatore / Amministrativo</t>
  </si>
  <si>
    <r>
      <t xml:space="preserve">( d = </t>
    </r>
    <r>
      <rPr>
        <b/>
        <sz val="10"/>
        <rFont val="Symbol"/>
        <family val="1"/>
      </rPr>
      <t>å</t>
    </r>
    <r>
      <rPr>
        <b/>
        <sz val="10"/>
        <rFont val="Book Antiqua"/>
        <family val="1"/>
      </rPr>
      <t xml:space="preserve"> c )</t>
    </r>
  </si>
  <si>
    <t>Tariffa giornaliera pesata,
per figura professionale
(IVA esclusa)</t>
  </si>
  <si>
    <t>( e )</t>
  </si>
  <si>
    <t>( f )</t>
  </si>
  <si>
    <t>( g )</t>
  </si>
  <si>
    <r>
      <t>( d</t>
    </r>
    <r>
      <rPr>
        <b/>
        <sz val="10"/>
        <rFont val="Book Antiqua"/>
        <family val="1"/>
      </rPr>
      <t xml:space="preserve"> )</t>
    </r>
  </si>
  <si>
    <t>( h = e*f*g*d)</t>
  </si>
  <si>
    <t>N° Unità</t>
  </si>
  <si>
    <t>Durata contratto
(in mesi)</t>
  </si>
  <si>
    <t>Giorni uomo / Mese</t>
  </si>
  <si>
    <t>Tariffa giornaliera  offerta per il mix di figure professionali</t>
  </si>
  <si>
    <t>( h )</t>
  </si>
  <si>
    <t>( i )</t>
  </si>
  <si>
    <t>( l )</t>
  </si>
  <si>
    <t>Descrizione servizio</t>
  </si>
  <si>
    <t>Costo per singola postazione</t>
  </si>
  <si>
    <t>Gestione del contatto</t>
  </si>
  <si>
    <t>Numero unità equivalenti FT</t>
  </si>
  <si>
    <t>Numero  postazioni operatore</t>
  </si>
  <si>
    <t>Totale
 Una tantum</t>
  </si>
  <si>
    <t>Totale
 Costo a consumo
 / Mese</t>
  </si>
  <si>
    <t>Totale
 Costo a consumo
 / Anno</t>
  </si>
  <si>
    <t>Una tantum (€)</t>
  </si>
  <si>
    <t>Costo a consumo €/minuto</t>
  </si>
  <si>
    <t xml:space="preserve">( a ) </t>
  </si>
  <si>
    <t xml:space="preserve">( b ) </t>
  </si>
  <si>
    <t xml:space="preserve"> ( c ) </t>
  </si>
  <si>
    <t>( d )</t>
  </si>
  <si>
    <t xml:space="preserve">( g ) </t>
  </si>
  <si>
    <t>( m = i * (a+b) )</t>
  </si>
  <si>
    <t>( o = n * 12 )</t>
  </si>
  <si>
    <t>3.3.4</t>
  </si>
  <si>
    <t>Servizi con operatore outbound - multicanale</t>
  </si>
  <si>
    <t>Attivazione</t>
  </si>
  <si>
    <t>Integrazione sistemi</t>
  </si>
  <si>
    <t>Servizio</t>
  </si>
  <si>
    <t>Chiamata outbound verso rete fissa</t>
  </si>
  <si>
    <t>Chiamata outbound verso radiomobili</t>
  </si>
  <si>
    <t>Minuti di post elaborazione del contatto (ACW)</t>
  </si>
  <si>
    <t>3.3.5</t>
  </si>
  <si>
    <t>Servizi con operatore inbound - multicanale</t>
  </si>
  <si>
    <t>Chiamata da rete fissa AC addebito al chiamato</t>
  </si>
  <si>
    <t>Chiamata da rete fissa AR addebito ripartito</t>
  </si>
  <si>
    <t>Opzione multilingua</t>
  </si>
  <si>
    <t>3.3.6</t>
  </si>
  <si>
    <t>Servizi senza operatore (IVR)</t>
  </si>
  <si>
    <t>3.3.7</t>
  </si>
  <si>
    <t>Postazione di monitoraggio</t>
  </si>
  <si>
    <t>Canone mensile</t>
  </si>
  <si>
    <t>TOTALE (IVA esclusa)</t>
  </si>
  <si>
    <t>Annotazioni:</t>
  </si>
  <si>
    <t xml:space="preserve">1) Gli importi unitari offerti, siano essi una tantum o a consumo, devono essere espressi nel formato xxx.xxx,xxx (ovvero con i millesimi) </t>
  </si>
  <si>
    <t>Riepilogo dell'offerta per i servizi di call center</t>
  </si>
  <si>
    <t xml:space="preserve">2) Gli addebiti a consumo si baseranno sulla durata effettiva della conversazione </t>
  </si>
  <si>
    <t xml:space="preserve">Totale Una tantum </t>
  </si>
  <si>
    <t>3) La "Opzione multilingua" va indicata, ma non verrà conteggiata ai fini del calcolo del Totale costo a consumo / mese</t>
  </si>
  <si>
    <t>Rif. Capitolato tecnico
(All. D1)</t>
  </si>
  <si>
    <t>Linea 1</t>
  </si>
  <si>
    <t>Linea 2</t>
  </si>
  <si>
    <t>Offerta economica per i servizi di call center</t>
  </si>
  <si>
    <t xml:space="preserve">4) Linea 1 - la parte dell’importo a base d’asta a valere sui fondi che trovano copertura sul P.O.R. Basilicata 2007-2013  e su stanziamenti regionali e statali, e che è da imputarsi in toto con la presente deliberazione; </t>
  </si>
  <si>
    <t xml:space="preserve">Linea 2 - la parte dell’importo a base d’asta, presunto e non vincolante per l’Amministrazione,  a valere sui fondi di Uffici regionali, AA.SS.LL. ed Enti Strumentali che dovessero fare richiesta di servizi in oggetto nel periodo di vigenza dell’appalto;  </t>
  </si>
  <si>
    <t>Totale Costo a consumo * il periodo 2009-2013
 (5 anni)</t>
  </si>
  <si>
    <t>5) Per i "Servizi senza operatore (IVR)" si prevede per la Linea 2 un massimo di 12 Integrazione sistemi, nella ipotesi che aderiscano: 2 AASSL, 1 AOR, 1 IRCCS, 8 Enti strumentali</t>
  </si>
  <si>
    <t>Totale 
(Una tantum  + Totale Costo a consumo per il periodo 2009-2013)</t>
  </si>
  <si>
    <t>Offerta economica per i Servizi di supporto progetti-processi di innovazione</t>
  </si>
  <si>
    <t>Servizi di call center</t>
  </si>
  <si>
    <t>Servizi di supporto progetti-processi di innovazione</t>
  </si>
  <si>
    <t>Servizi di call center - a richiesta</t>
  </si>
  <si>
    <t>Servizi "A RICHIESTA" di supporto progetti-processi di innovazione</t>
  </si>
  <si>
    <t xml:space="preserve">TOTALE </t>
  </si>
  <si>
    <t>6) ACW - After Call Work</t>
  </si>
  <si>
    <r>
      <t>Tariffa giornaliera  offerta per il mix di figure professionali impegnate</t>
    </r>
    <r>
      <rPr>
        <sz val="10"/>
        <rFont val="Book Antiqua"/>
        <family val="1"/>
      </rPr>
      <t xml:space="preserve">
determinata sulla base: a) della "Stima dell'impegno delle diverse figure prof. nell'esecuzione dell'attività" predisposta dall'Amministrazione, e delle "Tariffe giornaliere offerte"</t>
    </r>
  </si>
  <si>
    <t>( n = l * (c+d+e+f))</t>
  </si>
  <si>
    <t>Minuti contatto equivalente/
mese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</si>
</sst>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.00_ ;\-#,##0.00\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[$-410]dddd\ d\ mmmm\ yyyy"/>
    <numFmt numFmtId="180" formatCode="#,##0.0"/>
    <numFmt numFmtId="181" formatCode="[$-410]d\-mmm\-yy;@"/>
    <numFmt numFmtId="182" formatCode="#,##0.000_ ;\-#,##0.000\ "/>
    <numFmt numFmtId="183" formatCode="_-* #,##0.000_-;\-* #,##0.000_-;_-* &quot;-&quot;??_-;_-@_-"/>
    <numFmt numFmtId="184" formatCode="_-* #,##0.000_-;\-* #,##0.000_-;_-* &quot;-&quot;???_-;_-@_-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i/>
      <sz val="8"/>
      <name val="Book Antiqua"/>
      <family val="1"/>
    </font>
    <font>
      <sz val="8"/>
      <name val="Book Antiqua"/>
      <family val="1"/>
    </font>
    <font>
      <b/>
      <sz val="11"/>
      <name val="Book Antiqua"/>
      <family val="1"/>
    </font>
    <font>
      <sz val="10"/>
      <color indexed="48"/>
      <name val="Book Antiqua"/>
      <family val="1"/>
    </font>
    <font>
      <sz val="11"/>
      <name val="Book Antiqua"/>
      <family val="1"/>
    </font>
    <font>
      <b/>
      <sz val="14"/>
      <color indexed="48"/>
      <name val="Book Antiqua"/>
      <family val="1"/>
    </font>
    <font>
      <sz val="14"/>
      <color indexed="4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Symbol"/>
      <family val="1"/>
    </font>
    <font>
      <b/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b/>
      <sz val="12"/>
      <color indexed="4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0625">
        <fgColor indexed="55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medium"/>
      <bottom style="thin"/>
    </border>
    <border>
      <left style="double"/>
      <right style="hair"/>
      <top style="hair"/>
      <bottom style="double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double"/>
      <right style="hair"/>
      <top style="medium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medium"/>
      <bottom style="thin"/>
    </border>
    <border>
      <left style="hair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0" xfId="45" applyFont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/>
    </xf>
    <xf numFmtId="168" fontId="2" fillId="33" borderId="19" xfId="50" applyNumberFormat="1" applyFont="1" applyFill="1" applyBorder="1" applyAlignment="1">
      <alignment horizontal="center" vertical="center"/>
    </xf>
    <xf numFmtId="9" fontId="3" fillId="0" borderId="0" xfId="50" applyFont="1" applyAlignment="1">
      <alignment vertical="center"/>
    </xf>
    <xf numFmtId="0" fontId="3" fillId="0" borderId="24" xfId="0" applyFont="1" applyFill="1" applyBorder="1" applyAlignment="1">
      <alignment vertical="center"/>
    </xf>
    <xf numFmtId="168" fontId="5" fillId="0" borderId="21" xfId="0" applyNumberFormat="1" applyFont="1" applyFill="1" applyBorder="1" applyAlignment="1">
      <alignment horizontal="center" vertical="center"/>
    </xf>
    <xf numFmtId="43" fontId="3" fillId="0" borderId="21" xfId="45" applyFont="1" applyFill="1" applyBorder="1" applyAlignment="1">
      <alignment horizontal="center" vertical="center"/>
    </xf>
    <xf numFmtId="43" fontId="3" fillId="0" borderId="22" xfId="45" applyFont="1" applyFill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Continuous" vertical="center"/>
    </xf>
    <xf numFmtId="0" fontId="9" fillId="0" borderId="26" xfId="0" applyFont="1" applyBorder="1" applyAlignment="1">
      <alignment horizontal="centerContinuous" vertical="center"/>
    </xf>
    <xf numFmtId="0" fontId="9" fillId="0" borderId="27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43" fontId="2" fillId="0" borderId="28" xfId="0" applyNumberFormat="1" applyFont="1" applyBorder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43" fontId="8" fillId="0" borderId="0" xfId="45" applyFont="1" applyAlignment="1">
      <alignment vertical="center"/>
    </xf>
    <xf numFmtId="0" fontId="2" fillId="0" borderId="2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43" fontId="2" fillId="0" borderId="33" xfId="0" applyNumberFormat="1" applyFont="1" applyBorder="1" applyAlignment="1">
      <alignment horizontal="right" vertical="center" wrapText="1"/>
    </xf>
    <xf numFmtId="43" fontId="2" fillId="0" borderId="34" xfId="0" applyNumberFormat="1" applyFont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3" fontId="3" fillId="33" borderId="2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33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3" fillId="0" borderId="40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3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3" fontId="3" fillId="33" borderId="45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4" fontId="3" fillId="33" borderId="19" xfId="0" applyNumberFormat="1" applyFont="1" applyFill="1" applyBorder="1" applyAlignment="1">
      <alignment horizontal="right" vertical="center" wrapText="1"/>
    </xf>
    <xf numFmtId="4" fontId="3" fillId="33" borderId="45" xfId="0" applyNumberFormat="1" applyFont="1" applyFill="1" applyBorder="1" applyAlignment="1">
      <alignment horizontal="right" vertical="center" wrapText="1"/>
    </xf>
    <xf numFmtId="43" fontId="3" fillId="33" borderId="19" xfId="45" applyFont="1" applyFill="1" applyBorder="1" applyAlignment="1">
      <alignment horizontal="center" vertical="center"/>
    </xf>
    <xf numFmtId="10" fontId="2" fillId="33" borderId="19" xfId="5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43" fontId="3" fillId="34" borderId="49" xfId="45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3" fillId="34" borderId="50" xfId="0" applyNumberFormat="1" applyFont="1" applyFill="1" applyBorder="1" applyAlignment="1">
      <alignment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170" fontId="3" fillId="34" borderId="49" xfId="45" applyNumberFormat="1" applyFont="1" applyFill="1" applyBorder="1" applyAlignment="1">
      <alignment horizontal="center" vertical="center"/>
    </xf>
    <xf numFmtId="43" fontId="2" fillId="0" borderId="51" xfId="45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77" fontId="3" fillId="34" borderId="49" xfId="0" applyNumberFormat="1" applyFont="1" applyFill="1" applyBorder="1" applyAlignment="1">
      <alignment horizontal="center" vertical="center"/>
    </xf>
    <xf numFmtId="43" fontId="2" fillId="0" borderId="52" xfId="45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vertical="center"/>
    </xf>
    <xf numFmtId="43" fontId="3" fillId="34" borderId="52" xfId="45" applyFont="1" applyFill="1" applyBorder="1" applyAlignment="1">
      <alignment horizontal="right" vertical="center"/>
    </xf>
    <xf numFmtId="43" fontId="3" fillId="34" borderId="52" xfId="45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vertical="center"/>
    </xf>
    <xf numFmtId="43" fontId="3" fillId="34" borderId="54" xfId="45" applyFont="1" applyFill="1" applyBorder="1" applyAlignment="1">
      <alignment horizontal="right" vertical="center"/>
    </xf>
    <xf numFmtId="43" fontId="3" fillId="34" borderId="54" xfId="45" applyNumberFormat="1" applyFont="1" applyFill="1" applyBorder="1" applyAlignment="1">
      <alignment horizontal="center" vertical="center"/>
    </xf>
    <xf numFmtId="170" fontId="3" fillId="34" borderId="52" xfId="45" applyNumberFormat="1" applyFont="1" applyFill="1" applyBorder="1" applyAlignment="1">
      <alignment horizontal="center" vertical="center"/>
    </xf>
    <xf numFmtId="170" fontId="3" fillId="34" borderId="54" xfId="45" applyNumberFormat="1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82" fontId="3" fillId="35" borderId="49" xfId="45" applyNumberFormat="1" applyFont="1" applyFill="1" applyBorder="1" applyAlignment="1" applyProtection="1">
      <alignment horizontal="center" vertical="center"/>
      <protection locked="0"/>
    </xf>
    <xf numFmtId="177" fontId="3" fillId="35" borderId="49" xfId="0" applyNumberFormat="1" applyFont="1" applyFill="1" applyBorder="1" applyAlignment="1" applyProtection="1">
      <alignment horizontal="center" vertical="center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2" fontId="3" fillId="35" borderId="52" xfId="0" applyNumberFormat="1" applyFont="1" applyFill="1" applyBorder="1" applyAlignment="1" applyProtection="1">
      <alignment horizontal="center" vertical="center"/>
      <protection locked="0"/>
    </xf>
    <xf numFmtId="2" fontId="3" fillId="35" borderId="54" xfId="0" applyNumberFormat="1" applyFont="1" applyFill="1" applyBorder="1" applyAlignment="1" applyProtection="1">
      <alignment horizontal="center" vertical="center"/>
      <protection locked="0"/>
    </xf>
    <xf numFmtId="43" fontId="2" fillId="34" borderId="52" xfId="45" applyFont="1" applyFill="1" applyBorder="1" applyAlignment="1">
      <alignment horizontal="right" vertical="center"/>
    </xf>
    <xf numFmtId="43" fontId="2" fillId="34" borderId="51" xfId="45" applyFont="1" applyFill="1" applyBorder="1" applyAlignment="1">
      <alignment horizontal="right" vertical="center"/>
    </xf>
    <xf numFmtId="0" fontId="16" fillId="0" borderId="4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21" fontId="14" fillId="0" borderId="55" xfId="0" applyNumberFormat="1" applyFont="1" applyBorder="1" applyAlignment="1" quotePrefix="1">
      <alignment horizontal="center" vertical="center" wrapText="1"/>
    </xf>
    <xf numFmtId="21" fontId="0" fillId="0" borderId="56" xfId="0" applyNumberFormat="1" applyFont="1" applyBorder="1" applyAlignment="1" quotePrefix="1">
      <alignment horizontal="center" vertical="center" wrapText="1"/>
    </xf>
    <xf numFmtId="21" fontId="0" fillId="0" borderId="57" xfId="0" applyNumberFormat="1" applyFont="1" applyBorder="1" applyAlignment="1" quotePrefix="1">
      <alignment vertical="center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57" xfId="0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17" fillId="0" borderId="25" xfId="0" applyFont="1" applyBorder="1" applyAlignment="1">
      <alignment horizontal="centerContinuous" vertical="center" wrapText="1"/>
    </xf>
    <xf numFmtId="43" fontId="7" fillId="35" borderId="19" xfId="45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43" fontId="2" fillId="0" borderId="35" xfId="0" applyNumberFormat="1" applyFont="1" applyBorder="1" applyAlignment="1">
      <alignment horizontal="right" vertical="center" wrapText="1"/>
    </xf>
    <xf numFmtId="43" fontId="2" fillId="34" borderId="50" xfId="0" applyNumberFormat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43" fontId="8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0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43" fontId="3" fillId="0" borderId="68" xfId="0" applyNumberFormat="1" applyFont="1" applyBorder="1" applyAlignment="1">
      <alignment vertical="center"/>
    </xf>
    <xf numFmtId="43" fontId="3" fillId="0" borderId="60" xfId="0" applyNumberFormat="1" applyFont="1" applyBorder="1" applyAlignment="1">
      <alignment vertical="center"/>
    </xf>
    <xf numFmtId="43" fontId="3" fillId="0" borderId="69" xfId="0" applyNumberFormat="1" applyFont="1" applyBorder="1" applyAlignment="1">
      <alignment vertical="center"/>
    </xf>
    <xf numFmtId="0" fontId="3" fillId="0" borderId="68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2" fillId="0" borderId="68" xfId="0" applyFont="1" applyBorder="1" applyAlignment="1">
      <alignment horizontal="right" vertical="center" wrapText="1"/>
    </xf>
    <xf numFmtId="0" fontId="2" fillId="0" borderId="60" xfId="0" applyFont="1" applyBorder="1" applyAlignment="1">
      <alignment horizontal="right" vertical="center" wrapText="1"/>
    </xf>
    <xf numFmtId="0" fontId="2" fillId="0" borderId="69" xfId="0" applyFont="1" applyBorder="1" applyAlignment="1">
      <alignment horizontal="right" vertical="center" wrapText="1"/>
    </xf>
    <xf numFmtId="0" fontId="3" fillId="34" borderId="52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43" fontId="3" fillId="33" borderId="12" xfId="45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45.7109375" style="2" customWidth="1"/>
    <col min="2" max="4" width="18.7109375" style="20" customWidth="1"/>
    <col min="5" max="5" width="18.7109375" style="2" customWidth="1"/>
    <col min="6" max="6" width="1.7109375" style="2" customWidth="1"/>
    <col min="7" max="7" width="9.140625" style="2" customWidth="1"/>
    <col min="8" max="8" width="15.7109375" style="2" bestFit="1" customWidth="1"/>
    <col min="9" max="9" width="15.7109375" style="2" customWidth="1"/>
    <col min="10" max="11" width="12.00390625" style="2" customWidth="1"/>
    <col min="12" max="15" width="9.140625" style="2" customWidth="1"/>
    <col min="16" max="16" width="15.7109375" style="2" customWidth="1"/>
    <col min="17" max="16384" width="9.140625" style="2" customWidth="1"/>
  </cols>
  <sheetData>
    <row r="1" spans="1:6" s="35" customFormat="1" ht="30" customHeight="1" thickBot="1" thickTop="1">
      <c r="A1" s="32" t="s">
        <v>5</v>
      </c>
      <c r="B1" s="33"/>
      <c r="C1" s="33"/>
      <c r="D1" s="33"/>
      <c r="E1" s="33"/>
      <c r="F1" s="34"/>
    </row>
    <row r="2" spans="1:6" s="9" customFormat="1" ht="45.75" thickBot="1">
      <c r="A2" s="43" t="s">
        <v>6</v>
      </c>
      <c r="B2" s="44" t="s">
        <v>7</v>
      </c>
      <c r="C2" s="44" t="s">
        <v>21</v>
      </c>
      <c r="D2" s="44" t="s">
        <v>8</v>
      </c>
      <c r="E2" s="44" t="s">
        <v>15</v>
      </c>
      <c r="F2" s="8"/>
    </row>
    <row r="3" spans="1:9" s="39" customFormat="1" ht="16.5">
      <c r="A3" s="155" t="s">
        <v>19</v>
      </c>
      <c r="B3" s="156"/>
      <c r="C3" s="156"/>
      <c r="D3" s="156"/>
      <c r="E3" s="157"/>
      <c r="F3" s="38"/>
      <c r="H3" s="139">
        <f>SUM(B4:B5)</f>
        <v>16378000</v>
      </c>
      <c r="I3" s="141">
        <f>H3*1.2</f>
        <v>19653600</v>
      </c>
    </row>
    <row r="4" spans="1:16" ht="39.75" customHeight="1">
      <c r="A4" s="1" t="s">
        <v>91</v>
      </c>
      <c r="B4" s="36">
        <v>13009000</v>
      </c>
      <c r="C4" s="72">
        <f>'Allegato C2.2'!P19</f>
        <v>0</v>
      </c>
      <c r="D4" s="72">
        <f>C4*20%</f>
        <v>0</v>
      </c>
      <c r="E4" s="72">
        <f>C4+D4</f>
        <v>0</v>
      </c>
      <c r="F4" s="3"/>
      <c r="P4" s="77"/>
    </row>
    <row r="5" spans="1:11" ht="39.75" customHeight="1">
      <c r="A5" s="1" t="s">
        <v>92</v>
      </c>
      <c r="B5" s="36">
        <v>3369000</v>
      </c>
      <c r="C5" s="72">
        <f>'Allegato C2.3'!F5</f>
        <v>0</v>
      </c>
      <c r="D5" s="72">
        <f>C5*20%</f>
        <v>0</v>
      </c>
      <c r="E5" s="72">
        <f>C5+D5</f>
        <v>0</v>
      </c>
      <c r="F5" s="4"/>
      <c r="K5" s="5"/>
    </row>
    <row r="6" spans="1:11" s="41" customFormat="1" ht="16.5">
      <c r="A6" s="155" t="s">
        <v>20</v>
      </c>
      <c r="B6" s="156"/>
      <c r="C6" s="156"/>
      <c r="D6" s="156"/>
      <c r="E6" s="157"/>
      <c r="F6" s="40"/>
      <c r="H6" s="140">
        <f>SUM(B7:B8)</f>
        <v>8487000</v>
      </c>
      <c r="I6" s="141">
        <f>H6*1.2</f>
        <v>10184400</v>
      </c>
      <c r="K6" s="42"/>
    </row>
    <row r="7" spans="1:6" ht="39.75" customHeight="1">
      <c r="A7" s="1" t="s">
        <v>93</v>
      </c>
      <c r="B7" s="36">
        <v>3750000</v>
      </c>
      <c r="C7" s="72">
        <f>'Allegato C2.2'!Q19</f>
        <v>0</v>
      </c>
      <c r="D7" s="72">
        <f>C7*20%</f>
        <v>0</v>
      </c>
      <c r="E7" s="72">
        <f>C7+D7</f>
        <v>0</v>
      </c>
      <c r="F7" s="3"/>
    </row>
    <row r="8" spans="1:11" ht="39.75" customHeight="1">
      <c r="A8" s="1" t="s">
        <v>94</v>
      </c>
      <c r="B8" s="36">
        <v>4737000</v>
      </c>
      <c r="C8" s="72">
        <f>'Allegato C2.3'!F7</f>
        <v>0</v>
      </c>
      <c r="D8" s="72">
        <f>C8*20%</f>
        <v>0</v>
      </c>
      <c r="E8" s="72">
        <f>C8+D8</f>
        <v>0</v>
      </c>
      <c r="F8" s="4"/>
      <c r="K8" s="5"/>
    </row>
    <row r="9" spans="1:11" s="41" customFormat="1" ht="16.5">
      <c r="A9" s="155" t="s">
        <v>18</v>
      </c>
      <c r="B9" s="156"/>
      <c r="C9" s="156"/>
      <c r="D9" s="156"/>
      <c r="E9" s="157"/>
      <c r="F9" s="40"/>
      <c r="K9" s="42"/>
    </row>
    <row r="10" spans="1:6" ht="39.75" customHeight="1">
      <c r="A10" s="1" t="s">
        <v>18</v>
      </c>
      <c r="B10" s="57">
        <v>0</v>
      </c>
      <c r="C10" s="57">
        <f>B10</f>
        <v>0</v>
      </c>
      <c r="D10" s="57">
        <f>C10*20%</f>
        <v>0</v>
      </c>
      <c r="E10" s="57">
        <f>C10+D10</f>
        <v>0</v>
      </c>
      <c r="F10" s="3"/>
    </row>
    <row r="11" spans="1:6" s="9" customFormat="1" ht="15.75" thickBot="1">
      <c r="A11" s="12"/>
      <c r="B11" s="36"/>
      <c r="C11" s="13"/>
      <c r="D11" s="14"/>
      <c r="E11" s="14"/>
      <c r="F11" s="15"/>
    </row>
    <row r="12" spans="1:9" ht="39.75" customHeight="1">
      <c r="A12" s="45" t="s">
        <v>0</v>
      </c>
      <c r="B12" s="16">
        <f>SUM(B3:B11)</f>
        <v>24865000</v>
      </c>
      <c r="C12" s="76">
        <f>C4+C5+C7+C8+C10</f>
        <v>0</v>
      </c>
      <c r="D12" s="76">
        <f>SUM(D4:D11)</f>
        <v>0</v>
      </c>
      <c r="E12" s="76">
        <f>SUM(E4:E11)</f>
        <v>0</v>
      </c>
      <c r="F12" s="11"/>
      <c r="H12" s="140">
        <f>SUM(H3:H11)</f>
        <v>24865000</v>
      </c>
      <c r="I12" s="140">
        <f>SUM(I3:I11)</f>
        <v>29838000</v>
      </c>
    </row>
    <row r="13" spans="1:6" ht="39.75" customHeight="1">
      <c r="A13" s="46" t="s">
        <v>22</v>
      </c>
      <c r="B13" s="47"/>
      <c r="C13" s="75">
        <f>(B12-C12)/B12</f>
        <v>1</v>
      </c>
      <c r="D13" s="47"/>
      <c r="E13" s="48"/>
      <c r="F13" s="10"/>
    </row>
    <row r="14" spans="1:6" ht="6" customHeight="1" thickBot="1">
      <c r="A14" s="31"/>
      <c r="B14" s="17"/>
      <c r="C14" s="18"/>
      <c r="D14" s="18"/>
      <c r="E14" s="18"/>
      <c r="F14" s="19"/>
    </row>
    <row r="15" ht="14.25" thickTop="1"/>
  </sheetData>
  <sheetProtection password="C5E9" sheet="1"/>
  <mergeCells count="3">
    <mergeCell ref="A3:E3"/>
    <mergeCell ref="A6:E6"/>
    <mergeCell ref="A9:E9"/>
  </mergeCells>
  <printOptions horizontalCentered="1"/>
  <pageMargins left="0.5905511811023623" right="0.5905511811023623" top="1.1811023622047245" bottom="0.984251968503937" header="0.3937007874015748" footer="0.3937007874015748"/>
  <pageSetup fitToHeight="1" fitToWidth="1" horizontalDpi="600" verticalDpi="600" orientation="portrait" paperSize="9" scale="75" r:id="rId1"/>
  <headerFooter alignWithMargins="0">
    <oddHeader>&amp;L &amp;C
REGIONE BASILICATA
Procedura aperta per l'acquisizione di “Soluzioni e servizi avanzati a supporto dei processi di innovazione regionale, per il periodo 2009-2013"&amp;R&amp;"Arial,Grassetto"&amp;14Allegato C2.1</oddHeader>
    <oddFooter>&amp;L&amp;9&amp;F - &amp;A &amp;R&amp;9&amp;P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="93" zoomScaleNormal="93" zoomScalePageLayoutView="0" workbookViewId="0" topLeftCell="A10">
      <selection activeCell="C11" sqref="C11:C12"/>
    </sheetView>
  </sheetViews>
  <sheetFormatPr defaultColWidth="9.140625" defaultRowHeight="12.75"/>
  <cols>
    <col min="1" max="1" width="8.7109375" style="81" customWidth="1"/>
    <col min="2" max="2" width="20.421875" style="81" customWidth="1"/>
    <col min="3" max="3" width="11.8515625" style="81" bestFit="1" customWidth="1"/>
    <col min="4" max="4" width="11.421875" style="81" bestFit="1" customWidth="1"/>
    <col min="5" max="5" width="9.28125" style="81" bestFit="1" customWidth="1"/>
    <col min="6" max="6" width="14.140625" style="81" customWidth="1"/>
    <col min="7" max="7" width="16.7109375" style="81" customWidth="1"/>
    <col min="8" max="8" width="15.7109375" style="81" customWidth="1"/>
    <col min="9" max="9" width="11.57421875" style="81" customWidth="1"/>
    <col min="10" max="10" width="2.7109375" style="81" customWidth="1"/>
    <col min="11" max="11" width="10.7109375" style="81" customWidth="1"/>
    <col min="12" max="12" width="10.8515625" style="81" customWidth="1"/>
    <col min="13" max="13" width="10.421875" style="81" customWidth="1"/>
    <col min="14" max="14" width="14.28125" style="81" bestFit="1" customWidth="1"/>
    <col min="15" max="17" width="15.7109375" style="81" customWidth="1"/>
    <col min="18" max="18" width="1.7109375" style="81" customWidth="1"/>
    <col min="19" max="21" width="9.140625" style="81" customWidth="1"/>
    <col min="22" max="16384" width="9.140625" style="125" customWidth="1"/>
  </cols>
  <sheetData>
    <row r="1" spans="1:21" s="143" customFormat="1" ht="24.75" customHeight="1" thickTop="1">
      <c r="A1" s="132" t="s">
        <v>84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17"/>
      <c r="S1" s="108"/>
      <c r="T1" s="108"/>
      <c r="U1" s="108"/>
    </row>
    <row r="2" spans="1:21" s="144" customFormat="1" ht="54" customHeight="1">
      <c r="A2" s="188" t="s">
        <v>81</v>
      </c>
      <c r="B2" s="184" t="s">
        <v>39</v>
      </c>
      <c r="C2" s="190" t="s">
        <v>40</v>
      </c>
      <c r="D2" s="191"/>
      <c r="E2" s="182" t="s">
        <v>41</v>
      </c>
      <c r="F2" s="182"/>
      <c r="G2" s="182"/>
      <c r="H2" s="192"/>
      <c r="I2" s="192"/>
      <c r="J2" s="118"/>
      <c r="K2" s="118"/>
      <c r="L2" s="161" t="s">
        <v>42</v>
      </c>
      <c r="M2" s="161" t="s">
        <v>43</v>
      </c>
      <c r="N2" s="161" t="s">
        <v>99</v>
      </c>
      <c r="O2" s="184" t="s">
        <v>44</v>
      </c>
      <c r="P2" s="161" t="s">
        <v>45</v>
      </c>
      <c r="Q2" s="161" t="s">
        <v>46</v>
      </c>
      <c r="R2" s="119"/>
      <c r="S2" s="77"/>
      <c r="T2" s="77"/>
      <c r="U2" s="77"/>
    </row>
    <row r="3" spans="1:21" s="144" customFormat="1" ht="15">
      <c r="A3" s="189"/>
      <c r="B3" s="185"/>
      <c r="C3" s="182" t="s">
        <v>47</v>
      </c>
      <c r="D3" s="182"/>
      <c r="E3" s="182" t="s">
        <v>48</v>
      </c>
      <c r="F3" s="182"/>
      <c r="G3" s="182"/>
      <c r="H3" s="183"/>
      <c r="I3" s="183"/>
      <c r="J3" s="118"/>
      <c r="K3" s="118"/>
      <c r="L3" s="161"/>
      <c r="M3" s="161"/>
      <c r="N3" s="161"/>
      <c r="O3" s="185"/>
      <c r="P3" s="161"/>
      <c r="Q3" s="161"/>
      <c r="R3" s="119"/>
      <c r="S3" s="77"/>
      <c r="T3" s="77"/>
      <c r="U3" s="77"/>
    </row>
    <row r="4" spans="1:21" s="144" customFormat="1" ht="30.75" thickBot="1">
      <c r="A4" s="120"/>
      <c r="B4" s="79"/>
      <c r="C4" s="79" t="s">
        <v>49</v>
      </c>
      <c r="D4" s="79" t="s">
        <v>50</v>
      </c>
      <c r="E4" s="78" t="s">
        <v>51</v>
      </c>
      <c r="F4" s="78" t="s">
        <v>52</v>
      </c>
      <c r="G4" s="78" t="s">
        <v>27</v>
      </c>
      <c r="H4" s="78" t="s">
        <v>28</v>
      </c>
      <c r="I4" s="79" t="s">
        <v>53</v>
      </c>
      <c r="J4" s="118"/>
      <c r="K4" s="118"/>
      <c r="L4" s="79" t="s">
        <v>36</v>
      </c>
      <c r="M4" s="79" t="s">
        <v>37</v>
      </c>
      <c r="N4" s="79" t="s">
        <v>38</v>
      </c>
      <c r="O4" s="78" t="s">
        <v>54</v>
      </c>
      <c r="P4" s="78" t="s">
        <v>98</v>
      </c>
      <c r="Q4" s="79" t="s">
        <v>55</v>
      </c>
      <c r="R4" s="119"/>
      <c r="S4" s="77"/>
      <c r="T4" s="77"/>
      <c r="U4" s="77"/>
    </row>
    <row r="5" spans="1:21" ht="54">
      <c r="A5" s="121" t="s">
        <v>56</v>
      </c>
      <c r="B5" s="88" t="s">
        <v>57</v>
      </c>
      <c r="C5" s="88" t="s">
        <v>58</v>
      </c>
      <c r="D5" s="88" t="s">
        <v>59</v>
      </c>
      <c r="E5" s="88" t="s">
        <v>60</v>
      </c>
      <c r="F5" s="88" t="s">
        <v>61</v>
      </c>
      <c r="G5" s="88" t="s">
        <v>62</v>
      </c>
      <c r="H5" s="88" t="s">
        <v>63</v>
      </c>
      <c r="I5" s="178"/>
      <c r="J5" s="118"/>
      <c r="K5" s="90" t="s">
        <v>82</v>
      </c>
      <c r="L5" s="113"/>
      <c r="M5" s="111"/>
      <c r="N5" s="105">
        <f>(50000/12)*1.2</f>
        <v>5000</v>
      </c>
      <c r="O5" s="99">
        <f>M5*(C6+D6)</f>
        <v>0</v>
      </c>
      <c r="P5" s="99">
        <f>(E6+F6+G6+H6)*N5</f>
        <v>0</v>
      </c>
      <c r="Q5" s="99">
        <f aca="true" t="shared" si="0" ref="Q5:Q12">P5*12</f>
        <v>0</v>
      </c>
      <c r="R5" s="119"/>
      <c r="S5" s="77"/>
      <c r="T5" s="77"/>
      <c r="U5" s="77"/>
    </row>
    <row r="6" spans="1:21" ht="39.75" customHeight="1" thickBot="1">
      <c r="A6" s="122"/>
      <c r="B6" s="59"/>
      <c r="C6" s="109"/>
      <c r="D6" s="110"/>
      <c r="E6" s="110"/>
      <c r="F6" s="110"/>
      <c r="G6" s="110"/>
      <c r="H6" s="110"/>
      <c r="I6" s="179"/>
      <c r="J6" s="118"/>
      <c r="K6" s="100" t="s">
        <v>83</v>
      </c>
      <c r="L6" s="114"/>
      <c r="M6" s="112"/>
      <c r="N6" s="106">
        <f>N5*20%</f>
        <v>1000</v>
      </c>
      <c r="O6" s="104">
        <f>M6*(C6+D6)</f>
        <v>0</v>
      </c>
      <c r="P6" s="104">
        <f>(E6+F6+G6+H6)*N6</f>
        <v>0</v>
      </c>
      <c r="Q6" s="104">
        <f t="shared" si="0"/>
        <v>0</v>
      </c>
      <c r="R6" s="119"/>
      <c r="S6" s="77"/>
      <c r="T6" s="77"/>
      <c r="U6" s="77"/>
    </row>
    <row r="7" spans="1:21" ht="54">
      <c r="A7" s="121" t="s">
        <v>64</v>
      </c>
      <c r="B7" s="88" t="s">
        <v>65</v>
      </c>
      <c r="C7" s="88" t="s">
        <v>58</v>
      </c>
      <c r="D7" s="88" t="s">
        <v>59</v>
      </c>
      <c r="E7" s="88" t="s">
        <v>60</v>
      </c>
      <c r="F7" s="88" t="s">
        <v>66</v>
      </c>
      <c r="G7" s="88" t="s">
        <v>67</v>
      </c>
      <c r="H7" s="88" t="s">
        <v>63</v>
      </c>
      <c r="I7" s="88" t="s">
        <v>68</v>
      </c>
      <c r="J7" s="118"/>
      <c r="K7" s="90" t="s">
        <v>82</v>
      </c>
      <c r="L7" s="113"/>
      <c r="M7" s="111"/>
      <c r="N7" s="105">
        <f>ROUND(((518204+22023)*3.65/12)*1.22/10000,1)*10000</f>
        <v>200000</v>
      </c>
      <c r="O7" s="99">
        <f>M7*(C8+D8)</f>
        <v>0</v>
      </c>
      <c r="P7" s="99">
        <f>(E8+F8+G8+H8)*N7</f>
        <v>0</v>
      </c>
      <c r="Q7" s="99">
        <f t="shared" si="0"/>
        <v>0</v>
      </c>
      <c r="R7" s="119"/>
      <c r="S7" s="77"/>
      <c r="T7" s="77"/>
      <c r="U7" s="77"/>
    </row>
    <row r="8" spans="1:21" ht="39.75" customHeight="1" thickBot="1">
      <c r="A8" s="122"/>
      <c r="B8" s="59"/>
      <c r="C8" s="109"/>
      <c r="D8" s="110"/>
      <c r="E8" s="110"/>
      <c r="F8" s="110"/>
      <c r="G8" s="110"/>
      <c r="H8" s="110"/>
      <c r="I8" s="110"/>
      <c r="J8" s="118"/>
      <c r="K8" s="100" t="s">
        <v>83</v>
      </c>
      <c r="L8" s="114"/>
      <c r="M8" s="112"/>
      <c r="N8" s="106">
        <f>N7*20%</f>
        <v>40000</v>
      </c>
      <c r="O8" s="104">
        <f>M8*(C8+D8)</f>
        <v>0</v>
      </c>
      <c r="P8" s="104">
        <f>(E8+F8+G8+H8)*N8</f>
        <v>0</v>
      </c>
      <c r="Q8" s="104">
        <f t="shared" si="0"/>
        <v>0</v>
      </c>
      <c r="R8" s="119"/>
      <c r="S8" s="77"/>
      <c r="T8" s="77"/>
      <c r="U8" s="77"/>
    </row>
    <row r="9" spans="1:21" ht="54">
      <c r="A9" s="121" t="s">
        <v>69</v>
      </c>
      <c r="B9" s="88" t="s">
        <v>70</v>
      </c>
      <c r="C9" s="88" t="s">
        <v>58</v>
      </c>
      <c r="D9" s="88" t="s">
        <v>59</v>
      </c>
      <c r="E9" s="88" t="s">
        <v>60</v>
      </c>
      <c r="F9" s="88" t="s">
        <v>66</v>
      </c>
      <c r="G9" s="88" t="s">
        <v>67</v>
      </c>
      <c r="H9" s="178"/>
      <c r="I9" s="88" t="s">
        <v>68</v>
      </c>
      <c r="J9" s="118"/>
      <c r="K9" s="90" t="s">
        <v>82</v>
      </c>
      <c r="L9" s="96"/>
      <c r="M9" s="96">
        <v>1</v>
      </c>
      <c r="N9" s="105">
        <f>1440*365/12</f>
        <v>43800</v>
      </c>
      <c r="O9" s="99">
        <f>M9*(C10+D10)</f>
        <v>0</v>
      </c>
      <c r="P9" s="99">
        <f>(E10+F10+G10)*N9</f>
        <v>0</v>
      </c>
      <c r="Q9" s="99">
        <f t="shared" si="0"/>
        <v>0</v>
      </c>
      <c r="R9" s="119"/>
      <c r="S9" s="77"/>
      <c r="T9" s="77"/>
      <c r="U9" s="77"/>
    </row>
    <row r="10" spans="1:21" ht="39.75" customHeight="1" thickBot="1">
      <c r="A10" s="122"/>
      <c r="B10" s="59"/>
      <c r="C10" s="92"/>
      <c r="D10" s="109"/>
      <c r="E10" s="110"/>
      <c r="F10" s="110"/>
      <c r="G10" s="110"/>
      <c r="H10" s="179"/>
      <c r="I10" s="110"/>
      <c r="J10" s="118"/>
      <c r="K10" s="87" t="s">
        <v>83</v>
      </c>
      <c r="L10" s="84"/>
      <c r="M10" s="84">
        <v>12</v>
      </c>
      <c r="N10" s="85">
        <f>1440*365/12</f>
        <v>43800</v>
      </c>
      <c r="O10" s="80">
        <f>M10*(C11+D10)</f>
        <v>0</v>
      </c>
      <c r="P10" s="80">
        <f>(E10+F10+G10)*N10</f>
        <v>0</v>
      </c>
      <c r="Q10" s="80">
        <f t="shared" si="0"/>
        <v>0</v>
      </c>
      <c r="R10" s="119"/>
      <c r="S10" s="77"/>
      <c r="T10" s="77"/>
      <c r="U10" s="77"/>
    </row>
    <row r="11" spans="1:21" ht="39.75" customHeight="1">
      <c r="A11" s="121" t="s">
        <v>71</v>
      </c>
      <c r="B11" s="88" t="s">
        <v>72</v>
      </c>
      <c r="C11" s="178"/>
      <c r="D11" s="178"/>
      <c r="E11" s="88" t="s">
        <v>73</v>
      </c>
      <c r="F11" s="178"/>
      <c r="G11" s="178"/>
      <c r="H11" s="178"/>
      <c r="I11" s="178"/>
      <c r="J11" s="118"/>
      <c r="K11" s="90" t="s">
        <v>82</v>
      </c>
      <c r="L11" s="96"/>
      <c r="M11" s="96">
        <v>2</v>
      </c>
      <c r="N11" s="97"/>
      <c r="O11" s="98"/>
      <c r="P11" s="99">
        <f>(E12)*M11</f>
        <v>0</v>
      </c>
      <c r="Q11" s="98">
        <f t="shared" si="0"/>
        <v>0</v>
      </c>
      <c r="R11" s="119"/>
      <c r="S11" s="77"/>
      <c r="T11" s="77"/>
      <c r="U11" s="77"/>
    </row>
    <row r="12" spans="1:21" ht="39.75" customHeight="1" thickBot="1">
      <c r="A12" s="122"/>
      <c r="B12" s="59"/>
      <c r="C12" s="179"/>
      <c r="D12" s="179"/>
      <c r="E12" s="110"/>
      <c r="F12" s="179"/>
      <c r="G12" s="179"/>
      <c r="H12" s="179"/>
      <c r="I12" s="179"/>
      <c r="J12" s="118"/>
      <c r="K12" s="100" t="s">
        <v>83</v>
      </c>
      <c r="L12" s="101"/>
      <c r="M12" s="101">
        <v>1</v>
      </c>
      <c r="N12" s="102"/>
      <c r="O12" s="103"/>
      <c r="P12" s="104">
        <f>(E12)*M12</f>
        <v>0</v>
      </c>
      <c r="Q12" s="103">
        <f t="shared" si="0"/>
        <v>0</v>
      </c>
      <c r="R12" s="119"/>
      <c r="S12" s="77"/>
      <c r="T12" s="77"/>
      <c r="U12" s="77"/>
    </row>
    <row r="13" spans="1:21" ht="18" customHeight="1">
      <c r="A13" s="123"/>
      <c r="B13" s="91"/>
      <c r="C13" s="89"/>
      <c r="D13" s="89"/>
      <c r="E13" s="89"/>
      <c r="F13" s="89"/>
      <c r="G13" s="89"/>
      <c r="H13" s="89"/>
      <c r="I13" s="89"/>
      <c r="J13" s="89"/>
      <c r="K13" s="94" t="s">
        <v>82</v>
      </c>
      <c r="L13" s="164" t="s">
        <v>74</v>
      </c>
      <c r="M13" s="165"/>
      <c r="N13" s="166"/>
      <c r="O13" s="115">
        <f>O5+O7+O9+O11</f>
        <v>0</v>
      </c>
      <c r="P13" s="93"/>
      <c r="Q13" s="115">
        <f>Q5+Q7+Q9+Q11</f>
        <v>0</v>
      </c>
      <c r="R13" s="119"/>
      <c r="S13" s="77"/>
      <c r="T13" s="77"/>
      <c r="U13" s="77"/>
    </row>
    <row r="14" spans="1:21" ht="18" customHeight="1">
      <c r="A14" s="124"/>
      <c r="B14" s="125"/>
      <c r="C14" s="59"/>
      <c r="D14" s="59"/>
      <c r="E14" s="59"/>
      <c r="F14" s="59"/>
      <c r="G14" s="59"/>
      <c r="H14" s="59"/>
      <c r="I14" s="59"/>
      <c r="J14" s="59"/>
      <c r="K14" s="107" t="s">
        <v>83</v>
      </c>
      <c r="L14" s="158" t="s">
        <v>74</v>
      </c>
      <c r="M14" s="159"/>
      <c r="N14" s="160"/>
      <c r="O14" s="116">
        <f>O6+O8+O10+O12</f>
        <v>0</v>
      </c>
      <c r="P14" s="86"/>
      <c r="Q14" s="116">
        <f>Q6+Q8+Q10+Q12</f>
        <v>0</v>
      </c>
      <c r="R14" s="119"/>
      <c r="S14" s="77"/>
      <c r="T14" s="77"/>
      <c r="U14" s="77"/>
    </row>
    <row r="15" spans="1:18" ht="15">
      <c r="A15" s="126" t="s">
        <v>75</v>
      </c>
      <c r="B15" s="125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125"/>
      <c r="P15" s="125"/>
      <c r="Q15" s="127"/>
      <c r="R15" s="128"/>
    </row>
    <row r="16" spans="1:18" ht="24" customHeight="1">
      <c r="A16" s="129" t="s">
        <v>76</v>
      </c>
      <c r="B16" s="125"/>
      <c r="C16" s="59"/>
      <c r="D16" s="59"/>
      <c r="E16" s="59"/>
      <c r="F16" s="59"/>
      <c r="G16" s="59"/>
      <c r="H16" s="59"/>
      <c r="I16" s="59"/>
      <c r="J16" s="59"/>
      <c r="K16" s="167" t="s">
        <v>77</v>
      </c>
      <c r="L16" s="168"/>
      <c r="M16" s="168"/>
      <c r="N16" s="168"/>
      <c r="O16" s="168"/>
      <c r="P16" s="107" t="s">
        <v>82</v>
      </c>
      <c r="Q16" s="95" t="s">
        <v>83</v>
      </c>
      <c r="R16" s="128"/>
    </row>
    <row r="17" spans="1:18" ht="24" customHeight="1">
      <c r="A17" s="180" t="s">
        <v>78</v>
      </c>
      <c r="B17" s="181"/>
      <c r="C17" s="181"/>
      <c r="D17" s="181"/>
      <c r="E17" s="181"/>
      <c r="F17" s="181"/>
      <c r="G17" s="181"/>
      <c r="H17" s="181"/>
      <c r="I17" s="181"/>
      <c r="J17" s="59"/>
      <c r="K17" s="169" t="s">
        <v>79</v>
      </c>
      <c r="L17" s="170"/>
      <c r="M17" s="170"/>
      <c r="N17" s="170"/>
      <c r="O17" s="171"/>
      <c r="P17" s="82">
        <f>O13</f>
        <v>0</v>
      </c>
      <c r="Q17" s="82">
        <f>O14</f>
        <v>0</v>
      </c>
      <c r="R17" s="128"/>
    </row>
    <row r="18" spans="1:18" ht="26.25" customHeight="1">
      <c r="A18" s="180" t="s">
        <v>80</v>
      </c>
      <c r="B18" s="181"/>
      <c r="C18" s="181"/>
      <c r="D18" s="181"/>
      <c r="E18" s="181"/>
      <c r="F18" s="181"/>
      <c r="G18" s="181"/>
      <c r="H18" s="181"/>
      <c r="I18" s="181"/>
      <c r="J18" s="59"/>
      <c r="K18" s="172" t="s">
        <v>87</v>
      </c>
      <c r="L18" s="173"/>
      <c r="M18" s="173"/>
      <c r="N18" s="174"/>
      <c r="O18" s="83">
        <v>5</v>
      </c>
      <c r="P18" s="82">
        <f>Q13*O18</f>
        <v>0</v>
      </c>
      <c r="Q18" s="82">
        <f>Q14*O18</f>
        <v>0</v>
      </c>
      <c r="R18" s="128"/>
    </row>
    <row r="19" spans="1:18" ht="27.75" customHeight="1">
      <c r="A19" s="162" t="s">
        <v>85</v>
      </c>
      <c r="B19" s="163"/>
      <c r="C19" s="163"/>
      <c r="D19" s="163"/>
      <c r="E19" s="163"/>
      <c r="F19" s="163"/>
      <c r="G19" s="163"/>
      <c r="H19" s="163"/>
      <c r="I19" s="163"/>
      <c r="J19" s="59"/>
      <c r="K19" s="175" t="s">
        <v>89</v>
      </c>
      <c r="L19" s="176"/>
      <c r="M19" s="176"/>
      <c r="N19" s="176"/>
      <c r="O19" s="177"/>
      <c r="P19" s="138">
        <f>P17+P18</f>
        <v>0</v>
      </c>
      <c r="Q19" s="138">
        <f>Q17+Q18</f>
        <v>0</v>
      </c>
      <c r="R19" s="128"/>
    </row>
    <row r="20" spans="1:18" ht="27.75" customHeight="1">
      <c r="A20" s="162" t="s">
        <v>86</v>
      </c>
      <c r="B20" s="163"/>
      <c r="C20" s="163"/>
      <c r="D20" s="163"/>
      <c r="E20" s="163"/>
      <c r="F20" s="163"/>
      <c r="G20" s="163"/>
      <c r="H20" s="163"/>
      <c r="I20" s="163"/>
      <c r="J20" s="59"/>
      <c r="K20" s="125"/>
      <c r="L20" s="125"/>
      <c r="M20" s="125"/>
      <c r="N20" s="125"/>
      <c r="O20" s="125"/>
      <c r="P20" s="125"/>
      <c r="Q20" s="125"/>
      <c r="R20" s="128"/>
    </row>
    <row r="21" spans="1:18" ht="27.75" customHeight="1">
      <c r="A21" s="162" t="s">
        <v>88</v>
      </c>
      <c r="B21" s="163"/>
      <c r="C21" s="163"/>
      <c r="D21" s="163"/>
      <c r="E21" s="163"/>
      <c r="F21" s="163"/>
      <c r="G21" s="163"/>
      <c r="H21" s="163"/>
      <c r="I21" s="163"/>
      <c r="J21" s="59"/>
      <c r="K21" s="125"/>
      <c r="L21" s="125"/>
      <c r="M21" s="125"/>
      <c r="N21" s="125"/>
      <c r="O21" s="125"/>
      <c r="P21" s="125"/>
      <c r="Q21" s="125"/>
      <c r="R21" s="128"/>
    </row>
    <row r="22" spans="1:18" ht="24" customHeight="1" thickBot="1">
      <c r="A22" s="186" t="s">
        <v>96</v>
      </c>
      <c r="B22" s="187"/>
      <c r="C22" s="187"/>
      <c r="D22" s="187"/>
      <c r="E22" s="187"/>
      <c r="F22" s="187"/>
      <c r="G22" s="187"/>
      <c r="H22" s="187"/>
      <c r="I22" s="187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3:17" ht="14.25" thickTop="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3:14" ht="13.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3:14" ht="13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3:14" ht="13.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</sheetData>
  <sheetProtection password="C5E9" sheet="1"/>
  <mergeCells count="32">
    <mergeCell ref="A22:I22"/>
    <mergeCell ref="A2:A3"/>
    <mergeCell ref="B2:B3"/>
    <mergeCell ref="C2:D2"/>
    <mergeCell ref="E2:I2"/>
    <mergeCell ref="I5:I6"/>
    <mergeCell ref="H9:H10"/>
    <mergeCell ref="C11:C12"/>
    <mergeCell ref="D11:D12"/>
    <mergeCell ref="F11:F12"/>
    <mergeCell ref="Q2:Q3"/>
    <mergeCell ref="C3:D3"/>
    <mergeCell ref="E3:I3"/>
    <mergeCell ref="L2:L3"/>
    <mergeCell ref="M2:M3"/>
    <mergeCell ref="N2:N3"/>
    <mergeCell ref="O2:O3"/>
    <mergeCell ref="A21:I21"/>
    <mergeCell ref="G11:G12"/>
    <mergeCell ref="H11:H12"/>
    <mergeCell ref="I11:I12"/>
    <mergeCell ref="A19:I19"/>
    <mergeCell ref="A17:I17"/>
    <mergeCell ref="A18:I18"/>
    <mergeCell ref="L14:N14"/>
    <mergeCell ref="P2:P3"/>
    <mergeCell ref="A20:I20"/>
    <mergeCell ref="L13:N13"/>
    <mergeCell ref="K16:O16"/>
    <mergeCell ref="K17:O17"/>
    <mergeCell ref="K18:N18"/>
    <mergeCell ref="K19:O19"/>
  </mergeCells>
  <printOptions horizontalCentered="1"/>
  <pageMargins left="0.5905511811023623" right="0.5905511811023623" top="1.1811023622047245" bottom="0.984251968503937" header="0.3937007874015748" footer="0.3937007874015748"/>
  <pageSetup fitToHeight="1" fitToWidth="1" horizontalDpi="600" verticalDpi="600" orientation="portrait" paperSize="9" scale="42" r:id="rId3"/>
  <headerFooter alignWithMargins="0">
    <oddHeader>&amp;L &amp;C
REGIONE BASILICATA
Procedura aperta per l'acquisizione di “Soluzioni e servizi avanzati a supporto dei processi di innovazione regionale, per il periodo 2009-2013"&amp;R&amp;"Arial,Grassetto"&amp;14Allegato C2.2</oddHeader>
    <oddFooter>&amp;L&amp;9&amp;F - &amp;A &amp;R&amp;9&amp;P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7">
      <selection activeCell="A12" sqref="A12"/>
    </sheetView>
  </sheetViews>
  <sheetFormatPr defaultColWidth="9.140625" defaultRowHeight="12.75"/>
  <cols>
    <col min="1" max="1" width="45.7109375" style="2" customWidth="1"/>
    <col min="2" max="2" width="12.7109375" style="2" customWidth="1"/>
    <col min="3" max="5" width="12.7109375" style="20" customWidth="1"/>
    <col min="6" max="6" width="15.8515625" style="20" customWidth="1"/>
    <col min="7" max="7" width="1.7109375" style="2" customWidth="1"/>
    <col min="8" max="8" width="13.57421875" style="2" customWidth="1"/>
    <col min="9" max="11" width="9.140625" style="2" customWidth="1"/>
    <col min="12" max="14" width="12.00390625" style="2" customWidth="1"/>
    <col min="15" max="15" width="9.140625" style="2" customWidth="1"/>
    <col min="16" max="16" width="15.7109375" style="2" customWidth="1"/>
    <col min="17" max="16384" width="9.140625" style="2" customWidth="1"/>
  </cols>
  <sheetData>
    <row r="1" spans="1:7" s="35" customFormat="1" ht="24.75" customHeight="1" thickBot="1" thickTop="1">
      <c r="A1" s="132" t="s">
        <v>90</v>
      </c>
      <c r="B1" s="33"/>
      <c r="C1" s="33"/>
      <c r="D1" s="33"/>
      <c r="E1" s="33"/>
      <c r="F1" s="33"/>
      <c r="G1" s="64"/>
    </row>
    <row r="2" spans="1:8" s="9" customFormat="1" ht="75.75" thickBot="1">
      <c r="A2" s="43" t="s">
        <v>6</v>
      </c>
      <c r="B2" s="44" t="s">
        <v>32</v>
      </c>
      <c r="C2" s="44" t="s">
        <v>33</v>
      </c>
      <c r="D2" s="44" t="s">
        <v>34</v>
      </c>
      <c r="E2" s="44" t="s">
        <v>35</v>
      </c>
      <c r="F2" s="44" t="s">
        <v>21</v>
      </c>
      <c r="G2" s="65"/>
      <c r="H2" s="60"/>
    </row>
    <row r="3" spans="1:7" s="9" customFormat="1" ht="15.75" thickBot="1">
      <c r="A3" s="22" t="s">
        <v>14</v>
      </c>
      <c r="B3" s="49" t="s">
        <v>27</v>
      </c>
      <c r="C3" s="49" t="s">
        <v>28</v>
      </c>
      <c r="D3" s="49" t="s">
        <v>29</v>
      </c>
      <c r="E3" s="49" t="s">
        <v>30</v>
      </c>
      <c r="F3" s="49" t="s">
        <v>31</v>
      </c>
      <c r="G3" s="65"/>
    </row>
    <row r="4" spans="1:16" s="39" customFormat="1" ht="16.5">
      <c r="A4" s="194" t="s">
        <v>19</v>
      </c>
      <c r="B4" s="195"/>
      <c r="C4" s="195"/>
      <c r="D4" s="195"/>
      <c r="E4" s="195"/>
      <c r="F4" s="196"/>
      <c r="G4" s="66"/>
      <c r="H4" s="61"/>
      <c r="P4" s="142"/>
    </row>
    <row r="5" spans="1:13" ht="30.75" thickBot="1">
      <c r="A5" s="67" t="s">
        <v>92</v>
      </c>
      <c r="B5" s="68">
        <v>14</v>
      </c>
      <c r="C5" s="68">
        <v>60</v>
      </c>
      <c r="D5" s="68">
        <v>18</v>
      </c>
      <c r="E5" s="73">
        <f>E14</f>
        <v>0</v>
      </c>
      <c r="F5" s="73">
        <f>B5*C5*D5*E5</f>
        <v>0</v>
      </c>
      <c r="G5" s="69"/>
      <c r="H5" s="62"/>
      <c r="M5" s="5"/>
    </row>
    <row r="6" spans="1:13" s="41" customFormat="1" ht="16.5">
      <c r="A6" s="194" t="s">
        <v>20</v>
      </c>
      <c r="B6" s="195"/>
      <c r="C6" s="195"/>
      <c r="D6" s="195"/>
      <c r="E6" s="195"/>
      <c r="F6" s="196"/>
      <c r="G6" s="71"/>
      <c r="H6" s="63"/>
      <c r="M6" s="42"/>
    </row>
    <row r="7" spans="1:13" ht="30">
      <c r="A7" s="1" t="s">
        <v>94</v>
      </c>
      <c r="B7" s="58">
        <v>20</v>
      </c>
      <c r="C7" s="58">
        <v>60</v>
      </c>
      <c r="D7" s="58">
        <v>18</v>
      </c>
      <c r="E7" s="73">
        <f>E14</f>
        <v>0</v>
      </c>
      <c r="F7" s="73">
        <f>B7*C7*D7*E7</f>
        <v>0</v>
      </c>
      <c r="G7" s="70"/>
      <c r="H7" s="62"/>
      <c r="M7" s="5"/>
    </row>
    <row r="8" spans="1:7" s="9" customFormat="1" ht="14.25" thickBot="1">
      <c r="A8" s="12"/>
      <c r="B8" s="13"/>
      <c r="C8" s="13"/>
      <c r="D8" s="13"/>
      <c r="E8" s="13"/>
      <c r="F8" s="13"/>
      <c r="G8" s="54"/>
    </row>
    <row r="9" spans="1:7" ht="24.75" customHeight="1">
      <c r="A9" s="134"/>
      <c r="B9" s="135"/>
      <c r="C9" s="135"/>
      <c r="D9" s="135"/>
      <c r="E9" s="136" t="s">
        <v>95</v>
      </c>
      <c r="F9" s="137">
        <f>SUM(F5:F8)</f>
        <v>0</v>
      </c>
      <c r="G9" s="71"/>
    </row>
    <row r="10" spans="1:7" ht="29.25" customHeight="1" thickBot="1">
      <c r="A10" s="200" t="s">
        <v>17</v>
      </c>
      <c r="B10" s="201"/>
      <c r="C10" s="201"/>
      <c r="D10" s="201"/>
      <c r="E10" s="201"/>
      <c r="F10" s="201"/>
      <c r="G10" s="202"/>
    </row>
    <row r="11" spans="1:7" ht="44.25" customHeight="1" thickBot="1">
      <c r="A11" s="197" t="s">
        <v>97</v>
      </c>
      <c r="B11" s="198"/>
      <c r="C11" s="198"/>
      <c r="D11" s="198"/>
      <c r="E11" s="199"/>
      <c r="F11" s="51"/>
      <c r="G11" s="52"/>
    </row>
    <row r="12" spans="1:7" s="9" customFormat="1" ht="102" customHeight="1" thickBot="1">
      <c r="A12" s="6" t="s">
        <v>16</v>
      </c>
      <c r="B12" s="7" t="s">
        <v>11</v>
      </c>
      <c r="C12" s="7" t="s">
        <v>12</v>
      </c>
      <c r="D12" s="7" t="s">
        <v>26</v>
      </c>
      <c r="E12" s="21" t="s">
        <v>13</v>
      </c>
      <c r="F12" s="53"/>
      <c r="G12" s="54"/>
    </row>
    <row r="13" spans="1:7" s="9" customFormat="1" ht="15">
      <c r="A13" s="22" t="s">
        <v>14</v>
      </c>
      <c r="B13" s="49" t="s">
        <v>2</v>
      </c>
      <c r="C13" s="49" t="s">
        <v>3</v>
      </c>
      <c r="D13" s="49" t="s">
        <v>4</v>
      </c>
      <c r="E13" s="50" t="s">
        <v>25</v>
      </c>
      <c r="F13" s="53"/>
      <c r="G13" s="54"/>
    </row>
    <row r="14" spans="1:13" ht="15.75" customHeight="1">
      <c r="A14" s="23" t="s">
        <v>9</v>
      </c>
      <c r="B14" s="24">
        <v>0.1</v>
      </c>
      <c r="C14" s="133"/>
      <c r="D14" s="74">
        <f>B14*C14</f>
        <v>0</v>
      </c>
      <c r="E14" s="193">
        <f>SUM(D14:D18)</f>
        <v>0</v>
      </c>
      <c r="F14" s="53"/>
      <c r="G14" s="54"/>
      <c r="H14" s="9"/>
      <c r="M14" s="5"/>
    </row>
    <row r="15" spans="1:13" ht="15.75" customHeight="1">
      <c r="A15" s="23" t="s">
        <v>10</v>
      </c>
      <c r="B15" s="24">
        <v>0.15</v>
      </c>
      <c r="C15" s="133"/>
      <c r="D15" s="74">
        <f>B15*C15</f>
        <v>0</v>
      </c>
      <c r="E15" s="193"/>
      <c r="F15" s="53"/>
      <c r="G15" s="54"/>
      <c r="H15" s="9"/>
      <c r="M15" s="5"/>
    </row>
    <row r="16" spans="1:14" ht="15.75" customHeight="1">
      <c r="A16" s="23" t="s">
        <v>23</v>
      </c>
      <c r="B16" s="24">
        <v>0.25</v>
      </c>
      <c r="C16" s="133"/>
      <c r="D16" s="74">
        <f>B16*C16</f>
        <v>0</v>
      </c>
      <c r="E16" s="193"/>
      <c r="F16" s="53"/>
      <c r="G16" s="54"/>
      <c r="H16" s="9"/>
      <c r="L16" s="5"/>
      <c r="M16" s="5"/>
      <c r="N16" s="25"/>
    </row>
    <row r="17" spans="1:14" ht="15.75" customHeight="1">
      <c r="A17" s="23" t="s">
        <v>24</v>
      </c>
      <c r="B17" s="24">
        <v>0.4</v>
      </c>
      <c r="C17" s="133"/>
      <c r="D17" s="74">
        <f>B17*C17</f>
        <v>0</v>
      </c>
      <c r="E17" s="193"/>
      <c r="F17" s="53"/>
      <c r="G17" s="54"/>
      <c r="H17" s="9"/>
      <c r="L17" s="5"/>
      <c r="M17" s="5"/>
      <c r="N17" s="25"/>
    </row>
    <row r="18" spans="1:14" ht="15.75" customHeight="1">
      <c r="A18" s="23" t="s">
        <v>1</v>
      </c>
      <c r="B18" s="24">
        <v>0.1</v>
      </c>
      <c r="C18" s="133"/>
      <c r="D18" s="74">
        <f>B18*C18</f>
        <v>0</v>
      </c>
      <c r="E18" s="193"/>
      <c r="F18" s="53"/>
      <c r="G18" s="54"/>
      <c r="H18" s="9"/>
      <c r="L18" s="5"/>
      <c r="M18" s="5"/>
      <c r="N18" s="25"/>
    </row>
    <row r="19" spans="1:13" ht="6" customHeight="1" thickBot="1">
      <c r="A19" s="26"/>
      <c r="B19" s="27"/>
      <c r="C19" s="28"/>
      <c r="D19" s="28"/>
      <c r="E19" s="29"/>
      <c r="F19" s="55"/>
      <c r="G19" s="56"/>
      <c r="H19" s="9"/>
      <c r="M19" s="5"/>
    </row>
    <row r="20" spans="2:7" ht="14.25" hidden="1" thickTop="1">
      <c r="B20" s="30">
        <f>SUM(B14:B19)</f>
        <v>1</v>
      </c>
      <c r="E20" s="9"/>
      <c r="F20" s="9"/>
      <c r="G20" s="9"/>
    </row>
    <row r="21" ht="14.25" thickTop="1">
      <c r="B21" s="37">
        <f>SUM(B14:B19)</f>
        <v>1</v>
      </c>
    </row>
    <row r="23" spans="1:2" ht="15">
      <c r="A23" s="148"/>
      <c r="B23" s="149"/>
    </row>
    <row r="24" spans="1:3" ht="15">
      <c r="A24" s="148"/>
      <c r="B24" s="149"/>
      <c r="C24" s="152"/>
    </row>
    <row r="25" spans="1:2" ht="13.5">
      <c r="A25" s="147"/>
      <c r="B25" s="20"/>
    </row>
    <row r="26" spans="1:3" ht="13.5">
      <c r="A26" s="147"/>
      <c r="B26" s="20"/>
      <c r="C26" s="146"/>
    </row>
    <row r="27" spans="1:10" ht="15">
      <c r="A27" s="148"/>
      <c r="B27" s="20"/>
      <c r="C27" s="153"/>
      <c r="J27" s="5"/>
    </row>
    <row r="28" spans="1:10" ht="13.5">
      <c r="A28" s="147"/>
      <c r="B28" s="20"/>
      <c r="I28" s="150"/>
      <c r="J28" s="139"/>
    </row>
    <row r="29" spans="1:10" ht="13.5">
      <c r="A29" s="147"/>
      <c r="B29" s="20"/>
      <c r="I29" s="150"/>
      <c r="J29" s="139"/>
    </row>
    <row r="30" spans="1:10" ht="13.5">
      <c r="A30" s="147"/>
      <c r="B30" s="20"/>
      <c r="I30" s="150"/>
      <c r="J30" s="139"/>
    </row>
    <row r="31" spans="1:10" ht="15">
      <c r="A31" s="147"/>
      <c r="B31" s="151"/>
      <c r="C31" s="146"/>
      <c r="J31" s="154"/>
    </row>
    <row r="32" ht="13.5">
      <c r="B32" s="20"/>
    </row>
    <row r="33" spans="1:10" ht="15">
      <c r="A33" s="148"/>
      <c r="B33" s="20"/>
      <c r="C33" s="145"/>
      <c r="J33" s="5"/>
    </row>
    <row r="34" spans="1:10" ht="15">
      <c r="A34" s="148"/>
      <c r="B34" s="20"/>
      <c r="C34" s="153"/>
      <c r="I34" s="150"/>
      <c r="J34" s="139"/>
    </row>
    <row r="35" spans="9:10" ht="13.5">
      <c r="I35" s="150"/>
      <c r="J35" s="139"/>
    </row>
    <row r="36" spans="9:10" ht="13.5">
      <c r="I36" s="150"/>
      <c r="J36" s="139"/>
    </row>
    <row r="37" spans="10:12" ht="15">
      <c r="J37" s="154"/>
      <c r="L37" s="139"/>
    </row>
  </sheetData>
  <sheetProtection password="C5E9" sheet="1"/>
  <mergeCells count="5">
    <mergeCell ref="E14:E18"/>
    <mergeCell ref="A4:F4"/>
    <mergeCell ref="A6:F6"/>
    <mergeCell ref="A11:E11"/>
    <mergeCell ref="A10:G10"/>
  </mergeCells>
  <printOptions horizontalCentered="1"/>
  <pageMargins left="0.5905511811023623" right="0.5905511811023623" top="1.1811023622047245" bottom="0.984251968503937" header="0.3937007874015748" footer="0.3937007874015748"/>
  <pageSetup fitToHeight="1" fitToWidth="1" horizontalDpi="600" verticalDpi="600" orientation="portrait" paperSize="9" scale="80" r:id="rId1"/>
  <headerFooter alignWithMargins="0">
    <oddHeader>&amp;L &amp;C
REGIONE BASILICATA
Procedura aperta per l'acquisizione di “Soluzioni e servizi avanzati a supporto dei processi di innovazione regionale, per il periodo 2009-2013"&amp;R&amp;"Arial,Grassetto"&amp;14Allegato C2.3</oddHeader>
    <oddFooter>&amp;L&amp;9&amp;F - &amp;A &amp;R&amp;9&amp;P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Basilicata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ViFiore [REG-BAS]</dc:creator>
  <cp:keywords/>
  <dc:description/>
  <cp:lastModifiedBy>Petrizzi Nicola</cp:lastModifiedBy>
  <cp:lastPrinted>2008-10-21T14:24:18Z</cp:lastPrinted>
  <dcterms:created xsi:type="dcterms:W3CDTF">2007-09-04T07:48:08Z</dcterms:created>
  <dcterms:modified xsi:type="dcterms:W3CDTF">2008-10-22T09:54:29Z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-1858106583</vt:i4>
  </property>
  <property fmtid="{D5CDD505-2E9C-101B-9397-08002B2CF9AE}" pid="3" name="_NewReviewCycle">
    <vt:lpwstr/>
  </property>
  <property fmtid="{D5CDD505-2E9C-101B-9397-08002B2CF9AE}" pid="4" name="_EmailSubject">
    <vt:lpwstr>71AK_Gara Si-CC_Analisi previsionale_0.xls</vt:lpwstr>
  </property>
  <property fmtid="{D5CDD505-2E9C-101B-9397-08002B2CF9AE}" pid="5" name="_AuthorEmail">
    <vt:lpwstr>nicola.petrizzi@regione.basilicata.it</vt:lpwstr>
  </property>
  <property fmtid="{D5CDD505-2E9C-101B-9397-08002B2CF9AE}" pid="6" name="_AuthorEmailDisplayName">
    <vt:lpwstr>Nicola Petrizzi</vt:lpwstr>
  </property>
  <property fmtid="{D5CDD505-2E9C-101B-9397-08002B2CF9AE}" pid="7" name="_ReviewingToolsShownOnce">
    <vt:lpwstr/>
  </property>
</Properties>
</file>